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EJEC.FIS. JULIO-SEPT.-2023 " sheetId="4" r:id="rId1"/>
  </sheets>
  <definedNames>
    <definedName name="_xlnm.Print_Area" localSheetId="0">'EJEC.FIS. JULIO-SEPT.-2023 '!$A$1:$Q$76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8" i="4" l="1"/>
  <c r="O42" i="4" l="1"/>
  <c r="N42" i="4"/>
  <c r="M42" i="4"/>
  <c r="L42" i="4"/>
  <c r="K42" i="4"/>
  <c r="I42" i="4"/>
  <c r="J40" i="4" l="1"/>
  <c r="H42" i="4"/>
  <c r="N37" i="4"/>
  <c r="N36" i="4" s="1"/>
  <c r="N54" i="4" s="1"/>
  <c r="O21" i="4"/>
  <c r="N21" i="4"/>
  <c r="M21" i="4"/>
  <c r="L21" i="4"/>
  <c r="K21" i="4"/>
  <c r="I21" i="4"/>
  <c r="H21" i="4"/>
  <c r="P21" i="4" l="1"/>
  <c r="P23" i="4"/>
  <c r="P43" i="4" l="1"/>
  <c r="P42" i="4" s="1"/>
  <c r="P28" i="4"/>
  <c r="P27" i="4"/>
  <c r="R26" i="4" l="1"/>
  <c r="Q53" i="4" l="1"/>
  <c r="Q52" i="4" s="1"/>
  <c r="P52" i="4"/>
  <c r="J53" i="4"/>
  <c r="J52" i="4" s="1"/>
  <c r="O52" i="4"/>
  <c r="M52" i="4"/>
  <c r="L52" i="4"/>
  <c r="K52" i="4"/>
  <c r="I52" i="4"/>
  <c r="H52" i="4"/>
  <c r="J50" i="4"/>
  <c r="J49" i="4"/>
  <c r="J48" i="4"/>
  <c r="J43" i="4"/>
  <c r="Q42" i="4"/>
  <c r="Q41" i="4"/>
  <c r="P41" i="4"/>
  <c r="P37" i="4" s="1"/>
  <c r="J41" i="4"/>
  <c r="J39" i="4"/>
  <c r="J38" i="4"/>
  <c r="O37" i="4"/>
  <c r="M37" i="4"/>
  <c r="L37" i="4"/>
  <c r="K37" i="4"/>
  <c r="I37" i="4"/>
  <c r="H37" i="4"/>
  <c r="Q35" i="4"/>
  <c r="P35" i="4"/>
  <c r="J35" i="4"/>
  <c r="J34" i="4"/>
  <c r="J33" i="4"/>
  <c r="O32" i="4"/>
  <c r="M32" i="4"/>
  <c r="L32" i="4"/>
  <c r="P32" i="4" s="1"/>
  <c r="K32" i="4"/>
  <c r="I32" i="4"/>
  <c r="H32" i="4"/>
  <c r="J31" i="4"/>
  <c r="P30" i="4"/>
  <c r="J30" i="4"/>
  <c r="Q29" i="4"/>
  <c r="P29" i="4"/>
  <c r="J29" i="4"/>
  <c r="J28" i="4"/>
  <c r="J27" i="4"/>
  <c r="J26" i="4"/>
  <c r="Q25" i="4"/>
  <c r="P25" i="4"/>
  <c r="J25" i="4"/>
  <c r="Q24" i="4"/>
  <c r="P24" i="4"/>
  <c r="J24" i="4"/>
  <c r="J23" i="4"/>
  <c r="J22" i="4"/>
  <c r="J32" i="4" l="1"/>
  <c r="J21" i="4"/>
  <c r="Q37" i="4"/>
  <c r="H36" i="4"/>
  <c r="H54" i="4" s="1"/>
  <c r="J42" i="4"/>
  <c r="O36" i="4"/>
  <c r="O54" i="4" s="1"/>
  <c r="L36" i="4"/>
  <c r="M36" i="4"/>
  <c r="M54" i="4" s="1"/>
  <c r="J37" i="4"/>
  <c r="K36" i="4"/>
  <c r="K54" i="4" s="1"/>
  <c r="Q21" i="4"/>
  <c r="I36" i="4"/>
  <c r="I54" i="4" s="1"/>
  <c r="P36" i="4" l="1"/>
  <c r="L54" i="4"/>
  <c r="J36" i="4"/>
  <c r="J54" i="4" s="1"/>
  <c r="P54" i="4"/>
  <c r="Q36" i="4"/>
  <c r="Q54" i="4"/>
</calcChain>
</file>

<file path=xl/sharedStrings.xml><?xml version="1.0" encoding="utf-8"?>
<sst xmlns="http://schemas.openxmlformats.org/spreadsheetml/2006/main" count="106" uniqueCount="94">
  <si>
    <t>Capítulo:</t>
  </si>
  <si>
    <t>0209</t>
  </si>
  <si>
    <t>Subcapitulo:</t>
  </si>
  <si>
    <t>00</t>
  </si>
  <si>
    <t>Unidad Ejecutora:</t>
  </si>
  <si>
    <t>01</t>
  </si>
  <si>
    <t>SIGEF</t>
  </si>
  <si>
    <t xml:space="preserve">PROGRAMAS PRESUPUESTARIOS
</t>
  </si>
  <si>
    <t>NUM. Y PRODUCTO</t>
  </si>
  <si>
    <t>Estrategia Nacional de Desarrollo a Contribuir</t>
  </si>
  <si>
    <t xml:space="preserve">UNIDAD DE MEDIDA </t>
  </si>
  <si>
    <t>% Fisica</t>
  </si>
  <si>
    <t>% Financiero</t>
  </si>
  <si>
    <t>Ejec</t>
  </si>
  <si>
    <t>Obj. Gral.</t>
  </si>
  <si>
    <t>Obj. Esp.</t>
  </si>
  <si>
    <t>% Fisica =C/A*100</t>
  </si>
  <si>
    <t>Financiera %=D/B*100</t>
  </si>
  <si>
    <t>Ejecución Fisica,                       (C)</t>
  </si>
  <si>
    <t>Ejecución Financiera,                       (D)</t>
  </si>
  <si>
    <t>3.4.2</t>
  </si>
  <si>
    <t>3.3.2</t>
  </si>
  <si>
    <t>2.3.1</t>
  </si>
  <si>
    <t>Programación Fisica              (A)</t>
  </si>
  <si>
    <t xml:space="preserve">Programación Financiera    (B)                 </t>
  </si>
  <si>
    <t>ACTIVIDAD PRESUPUESTARIA</t>
  </si>
  <si>
    <t>No. Jóvenes de 15 a 35 años capacitados para la empleabilidad.</t>
  </si>
  <si>
    <t>O12.-  Libre Ejercicio de los Derechos Laborales en el Sector Formal Privado.</t>
  </si>
  <si>
    <t>O2 - Trabajadores y empleadores con servicio de inspección ofrecido en tiempo oportuno y de calidad.</t>
  </si>
  <si>
    <t>0001 - Registro y control de acciones laborales.</t>
  </si>
  <si>
    <t>0002 - Verificación de las condiciones de trabajo.</t>
  </si>
  <si>
    <t>5875</t>
  </si>
  <si>
    <t>0001 - Mediación y Arbitraje Laborales.</t>
  </si>
  <si>
    <t>O4 - Trabajadores y empleadores disponen de comité nacional de salarios fortalecido.</t>
  </si>
  <si>
    <t>O5 -Trabajadores y empleadores en el régímen asalariado dependiente con Prevención y Erradicación sostenidad del Trabajo Infantil y sus peores formas.</t>
  </si>
  <si>
    <t>0001 - Certificación Libre de Trabajo Infantil (LTI) en Sectores Productivos Implementado.</t>
  </si>
  <si>
    <t>0002 - Estrategía de sensibilización Permanente Sobre los Riesgos del Trabajo Infantil Adoptada.</t>
  </si>
  <si>
    <t xml:space="preserve">0003 - Retirada de Niños, Niñas y Adolescentes del Trabajo Infantil </t>
  </si>
  <si>
    <t>O6 - Trabajadores y empleadores tienen acceso a Asistencia Júdicial gratuita ante instancias júdiciales y administrativas.</t>
  </si>
  <si>
    <t xml:space="preserve">0001 - Servicios de Asistencia y Orientación Júdicial </t>
  </si>
  <si>
    <t>No. De Trabajadores y empleadores con asistencia judicial gratuita.</t>
  </si>
  <si>
    <t>O7 -Actores socio-laborales sensibilizados en materia de Igualdad de Oportunidades y No Discriminación en el ámbito laboral.</t>
  </si>
  <si>
    <t>0001 - Atención Integral a Personas con Discapacidad y Grupos en Condiciones de Vulnerabilidad en el Trabajo.</t>
  </si>
  <si>
    <t>0002 - Promoción de Igualdad de Género en el Trabajo.</t>
  </si>
  <si>
    <t>No. De Trabajdores y empleadores atendidos.</t>
  </si>
  <si>
    <t>O13.- Promoción de la Seguridad Social de los Trabajadores y Trabajadoras: Ambiente sano y seguro.</t>
  </si>
  <si>
    <t>O2 - Empresas reciben certificación en materia de Seguridad y Salud en el Trabajo.</t>
  </si>
  <si>
    <t>O3 - Trabajadores y empleadores con asistencia en la prevención de Riesgos Laborales Implementada.</t>
  </si>
  <si>
    <t>0001 - Comité Mixtos Seguridad y Salud Constituidos en los Lugares de Trabajo</t>
  </si>
  <si>
    <t>0002 - Promoción de las Normas de Prevención de Riesgos Laborales (Prl).</t>
  </si>
  <si>
    <t>0001 - Empresas Evaluadas y Monitoreadas.</t>
  </si>
  <si>
    <t>0001 - Modalidad de Entrenamiento para la Inserción Laboral (EIL)  Implementada.</t>
  </si>
  <si>
    <t>0001 - Orientación y Ubicación de puesto de trabajo.</t>
  </si>
  <si>
    <t>0002 - Promoción de Empleo en el Mercado Laboral</t>
  </si>
  <si>
    <t>6915</t>
  </si>
  <si>
    <t>13 - Actores Socio-laborales disponen de investigación del Mercado Laboral con prospección de empleo.</t>
  </si>
  <si>
    <t>0001 - Información del Mercado Laboral y Politicas de Empleo.</t>
  </si>
  <si>
    <t>TOTAL GENERAL PROGRAMAS SUSTANTIVOS O12, O13 Y O21</t>
  </si>
  <si>
    <t>No. Estudios del Mecado Laboral realizado.</t>
  </si>
  <si>
    <t>INFORME DE EJECUCION FISICA Y FINANCIERA</t>
  </si>
  <si>
    <t>No. De Inspecciones realizadas.</t>
  </si>
  <si>
    <t>No. de conflictos resueltos.</t>
  </si>
  <si>
    <t>O3 - Trabajadores y empleadores con servicios de mediación y arbitraje laboral.</t>
  </si>
  <si>
    <t>No. De Tarifas de Salarios Minimos consensuadas.</t>
  </si>
  <si>
    <t>No. De trabajadores y empleadores Sensibilizados.</t>
  </si>
  <si>
    <t>No. De empresas certificadas.</t>
  </si>
  <si>
    <t>No. de Demandantes de Empleos atendidos</t>
  </si>
  <si>
    <t>0001 - Tarifas de Salarios Minimos actualizadas.</t>
  </si>
  <si>
    <t xml:space="preserve">Presupuesto Incicial   Aprobado 2023  </t>
  </si>
  <si>
    <t>Modificaciones Presupuestarias 2023</t>
  </si>
  <si>
    <t xml:space="preserve">Presupuesto   2023,  Modificado Vigente </t>
  </si>
  <si>
    <t>Metas Fisicas para el año 2023</t>
  </si>
  <si>
    <t>0003 - Formación Ocupacional Especializada.</t>
  </si>
  <si>
    <t>O14 - Demandantes de empleos con programa de empleabilidad implementado.</t>
  </si>
  <si>
    <t>0002 - Modalidad de Competecias Básicas (DCB), Capacitación Técnico Vocacional (CTV) y Pasantia Laboral Implementado</t>
  </si>
  <si>
    <t>0001 - Capacitación y ubucación en puestos de trabajo temporale.</t>
  </si>
  <si>
    <t>O15 - Demandantes de empleo con programa de empleos temporales puesto en marcha.</t>
  </si>
  <si>
    <t>O16 - Demandantes de empleos con servicios de intermediación de empleo moderna, integrada de proximidad al ciudadano.</t>
  </si>
  <si>
    <t>0003 - Transformación digital del  Servicio Nacional de Empleo puesto en marcha.</t>
  </si>
  <si>
    <t>0004 - Oficinas Territoriales de Empleo (OTE) adecuadas al Servicio Nacional de Emple.</t>
  </si>
  <si>
    <t>0005 - Alianzas estrategicas insterinstitucional fortalecid.</t>
  </si>
  <si>
    <t>7802</t>
  </si>
  <si>
    <t>5877</t>
  </si>
  <si>
    <t>7803</t>
  </si>
  <si>
    <t>7804</t>
  </si>
  <si>
    <t>Nota: Este analisis fisico-financiero, solo se realiza a los Programas sustantivos y de producción terminal de este Ministerio de Trabajo: Prog. 012.-( Libre Ejercicio de los Derechos Laborales y Prog. 013.-(Promoción de la Seguridad Social de los Trabajadores y Trabajadoras: Ambiente sano y seguro), Prog. 021.-(Aumento del Empleo) . Las informaciones Estadisticas son productos de los analisis a los registros administrativos,  (Fuente financiera para el analisis, Reporte del SIGEF de fecha 04/07/2023).</t>
  </si>
  <si>
    <t>JULIO - SEPTIEMBRE, 2023</t>
  </si>
  <si>
    <t>Programación Fisica Financiera Julio - Sept.. 2023</t>
  </si>
  <si>
    <t>Ejecución Fisica Financiera Julio - Sept. 2023</t>
  </si>
  <si>
    <t>% de Ejecución Fisico-Finanaciero, Julio -  Sept. 2023</t>
  </si>
  <si>
    <t>3cer. Trimestre</t>
  </si>
  <si>
    <t>O21.- Aumento del empleo</t>
  </si>
  <si>
    <r>
      <rPr>
        <b/>
        <sz val="10"/>
        <color rgb="FF000000"/>
        <rFont val="Calibri"/>
        <family val="2"/>
        <scheme val="minor"/>
      </rPr>
      <t>MISION:</t>
    </r>
    <r>
      <rPr>
        <sz val="10"/>
        <color rgb="FF000000"/>
        <rFont val="Calibri"/>
        <family val="2"/>
        <scheme val="minor"/>
      </rPr>
      <t xml:space="preserve"> Promover el trabajo decente con el impulso de politicas públicas inclusivas y servicios modernos de proximidad a los actores socio-laborales, a fin de asegurar el acceso al empleo digno, la protección, desarrollo y seguridad social, el ejercicio de los derechos laborales y la paz sociolaboral.</t>
    </r>
  </si>
  <si>
    <r>
      <t>VISION:</t>
    </r>
    <r>
      <rPr>
        <sz val="10"/>
        <color theme="1"/>
        <rFont val="Calibri"/>
        <family val="2"/>
        <scheme val="minor"/>
      </rPr>
      <t xml:space="preserve"> Ser una institución reconocidad por su liderazgo en el empleo decente, la protección desarrollo y seguridad social, que facilita la inserción en el empleo formal, la incorporación a la seguridad y garantiza los derechos laborales sustentados en la exelencia, trabajo en equipo y servicios inclusivos de proximidad a la ciudadania.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</si>
</sst>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\ _€_-;\-* #,##0\ _€_-;_-* &quot;-&quot;??\ _€_-;_-@_-"/>
    <numFmt numFmtId="165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sz val="9"/>
      <name val="Calibri"/>
      <family val="2"/>
    </font>
    <font>
      <sz val="10"/>
      <name val="Arial"/>
      <family val="2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name val="Calibri"/>
      <family val="2"/>
    </font>
    <font>
      <sz val="11"/>
      <color indexed="8"/>
      <name val="Arial"/>
      <family val="2"/>
    </font>
    <font>
      <sz val="11"/>
      <color theme="1"/>
      <name val="Comic Sans MS"/>
      <family val="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</cellStyleXfs>
  <cellXfs count="219">
    <xf numFmtId="0" fontId="0" fillId="0" borderId="0" xfId="0"/>
    <xf numFmtId="0" fontId="2" fillId="0" borderId="0" xfId="0" applyFont="1"/>
    <xf numFmtId="0" fontId="2" fillId="2" borderId="0" xfId="0" applyFont="1" applyFill="1"/>
    <xf numFmtId="43" fontId="2" fillId="0" borderId="0" xfId="0" applyNumberFormat="1" applyFont="1"/>
    <xf numFmtId="9" fontId="2" fillId="0" borderId="0" xfId="2" applyFont="1"/>
    <xf numFmtId="164" fontId="2" fillId="0" borderId="0" xfId="0" applyNumberFormat="1" applyFont="1"/>
    <xf numFmtId="43" fontId="2" fillId="0" borderId="0" xfId="1" applyFont="1"/>
    <xf numFmtId="43" fontId="2" fillId="0" borderId="0" xfId="1" applyFont="1" applyAlignment="1">
      <alignment vertical="center"/>
    </xf>
    <xf numFmtId="164" fontId="2" fillId="0" borderId="0" xfId="1" applyNumberFormat="1" applyFont="1"/>
    <xf numFmtId="43" fontId="12" fillId="2" borderId="16" xfId="1" applyFont="1" applyFill="1" applyBorder="1" applyAlignment="1">
      <alignment vertical="center"/>
    </xf>
    <xf numFmtId="164" fontId="12" fillId="2" borderId="16" xfId="1" applyNumberFormat="1" applyFont="1" applyFill="1" applyBorder="1" applyAlignment="1">
      <alignment vertical="center"/>
    </xf>
    <xf numFmtId="164" fontId="12" fillId="2" borderId="6" xfId="1" applyNumberFormat="1" applyFont="1" applyFill="1" applyBorder="1" applyAlignment="1">
      <alignment vertical="center"/>
    </xf>
    <xf numFmtId="43" fontId="12" fillId="2" borderId="7" xfId="1" applyFont="1" applyFill="1" applyBorder="1" applyAlignment="1">
      <alignment vertical="center"/>
    </xf>
    <xf numFmtId="164" fontId="12" fillId="2" borderId="7" xfId="1" applyNumberFormat="1" applyFont="1" applyFill="1" applyBorder="1" applyAlignment="1">
      <alignment vertical="center"/>
    </xf>
    <xf numFmtId="0" fontId="15" fillId="2" borderId="32" xfId="0" applyFont="1" applyFill="1" applyBorder="1" applyAlignment="1">
      <alignment vertical="center" wrapText="1"/>
    </xf>
    <xf numFmtId="0" fontId="15" fillId="2" borderId="20" xfId="0" applyFont="1" applyFill="1" applyBorder="1" applyAlignment="1">
      <alignment vertical="center" wrapText="1"/>
    </xf>
    <xf numFmtId="164" fontId="12" fillId="2" borderId="17" xfId="1" applyNumberFormat="1" applyFont="1" applyFill="1" applyBorder="1" applyAlignment="1">
      <alignment vertical="center"/>
    </xf>
    <xf numFmtId="0" fontId="12" fillId="2" borderId="6" xfId="1" applyNumberFormat="1" applyFont="1" applyFill="1" applyBorder="1" applyAlignment="1">
      <alignment vertical="center"/>
    </xf>
    <xf numFmtId="0" fontId="15" fillId="2" borderId="20" xfId="0" applyFont="1" applyFill="1" applyBorder="1" applyAlignment="1">
      <alignment horizontal="center" vertical="center" wrapText="1"/>
    </xf>
    <xf numFmtId="0" fontId="15" fillId="2" borderId="39" xfId="0" applyFont="1" applyFill="1" applyBorder="1" applyAlignment="1">
      <alignment vertical="center" wrapText="1"/>
    </xf>
    <xf numFmtId="0" fontId="15" fillId="2" borderId="23" xfId="0" applyFont="1" applyFill="1" applyBorder="1" applyAlignment="1">
      <alignment vertical="center" wrapText="1"/>
    </xf>
    <xf numFmtId="0" fontId="15" fillId="2" borderId="40" xfId="0" applyFont="1" applyFill="1" applyBorder="1" applyAlignment="1">
      <alignment vertical="center" wrapText="1"/>
    </xf>
    <xf numFmtId="164" fontId="12" fillId="2" borderId="18" xfId="1" applyNumberFormat="1" applyFont="1" applyFill="1" applyBorder="1" applyAlignment="1">
      <alignment vertical="center"/>
    </xf>
    <xf numFmtId="0" fontId="15" fillId="2" borderId="32" xfId="0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0" fontId="15" fillId="2" borderId="31" xfId="0" applyFont="1" applyFill="1" applyBorder="1" applyAlignment="1">
      <alignment horizontal="center" vertical="center"/>
    </xf>
    <xf numFmtId="164" fontId="12" fillId="2" borderId="16" xfId="1" applyNumberFormat="1" applyFont="1" applyFill="1" applyBorder="1" applyAlignment="1">
      <alignment horizontal="center" vertical="center"/>
    </xf>
    <xf numFmtId="43" fontId="15" fillId="0" borderId="0" xfId="1" applyFont="1" applyFill="1" applyBorder="1"/>
    <xf numFmtId="0" fontId="17" fillId="2" borderId="16" xfId="0" applyFont="1" applyFill="1" applyBorder="1" applyAlignment="1">
      <alignment vertical="center" wrapText="1"/>
    </xf>
    <xf numFmtId="164" fontId="12" fillId="2" borderId="6" xfId="1" applyNumberFormat="1" applyFont="1" applyFill="1" applyBorder="1" applyAlignment="1">
      <alignment vertical="center" wrapText="1"/>
    </xf>
    <xf numFmtId="0" fontId="17" fillId="2" borderId="7" xfId="0" applyFont="1" applyFill="1" applyBorder="1" applyAlignment="1">
      <alignment horizontal="left" vertical="center" wrapText="1"/>
    </xf>
    <xf numFmtId="3" fontId="12" fillId="2" borderId="16" xfId="0" applyNumberFormat="1" applyFont="1" applyFill="1" applyBorder="1" applyAlignment="1">
      <alignment horizontal="center" vertical="center" wrapText="1"/>
    </xf>
    <xf numFmtId="164" fontId="12" fillId="2" borderId="16" xfId="1" applyNumberFormat="1" applyFont="1" applyFill="1" applyBorder="1" applyAlignment="1">
      <alignment vertical="center" wrapText="1"/>
    </xf>
    <xf numFmtId="164" fontId="12" fillId="2" borderId="41" xfId="1" applyNumberFormat="1" applyFont="1" applyFill="1" applyBorder="1" applyAlignment="1">
      <alignment vertical="center"/>
    </xf>
    <xf numFmtId="0" fontId="17" fillId="2" borderId="36" xfId="0" applyFont="1" applyFill="1" applyBorder="1" applyAlignment="1">
      <alignment vertical="center" wrapText="1"/>
    </xf>
    <xf numFmtId="165" fontId="12" fillId="2" borderId="16" xfId="1" applyNumberFormat="1" applyFont="1" applyFill="1" applyBorder="1" applyAlignment="1">
      <alignment horizontal="center" vertical="center" wrapText="1"/>
    </xf>
    <xf numFmtId="3" fontId="12" fillId="2" borderId="6" xfId="0" applyNumberFormat="1" applyFont="1" applyFill="1" applyBorder="1" applyAlignment="1">
      <alignment vertical="center" wrapText="1"/>
    </xf>
    <xf numFmtId="0" fontId="17" fillId="2" borderId="37" xfId="0" applyFont="1" applyFill="1" applyBorder="1" applyAlignment="1">
      <alignment vertical="center" wrapText="1"/>
    </xf>
    <xf numFmtId="3" fontId="12" fillId="2" borderId="16" xfId="0" applyNumberFormat="1" applyFont="1" applyFill="1" applyBorder="1" applyAlignment="1">
      <alignment vertical="center" wrapText="1"/>
    </xf>
    <xf numFmtId="3" fontId="12" fillId="2" borderId="9" xfId="0" applyNumberFormat="1" applyFont="1" applyFill="1" applyBorder="1" applyAlignment="1">
      <alignment horizontal="center" vertical="center" wrapText="1"/>
    </xf>
    <xf numFmtId="43" fontId="12" fillId="2" borderId="16" xfId="1" applyNumberFormat="1" applyFont="1" applyFill="1" applyBorder="1" applyAlignment="1">
      <alignment vertical="center"/>
    </xf>
    <xf numFmtId="0" fontId="17" fillId="2" borderId="38" xfId="0" applyFont="1" applyFill="1" applyBorder="1" applyAlignment="1">
      <alignment vertical="center" wrapText="1"/>
    </xf>
    <xf numFmtId="3" fontId="12" fillId="2" borderId="17" xfId="0" applyNumberFormat="1" applyFont="1" applyFill="1" applyBorder="1" applyAlignment="1">
      <alignment vertical="center" wrapText="1"/>
    </xf>
    <xf numFmtId="3" fontId="12" fillId="2" borderId="6" xfId="0" applyNumberFormat="1" applyFont="1" applyFill="1" applyBorder="1" applyAlignment="1">
      <alignment horizontal="center" vertical="center" wrapText="1"/>
    </xf>
    <xf numFmtId="164" fontId="12" fillId="2" borderId="17" xfId="1" applyNumberFormat="1" applyFont="1" applyFill="1" applyBorder="1" applyAlignment="1">
      <alignment vertical="center" wrapText="1"/>
    </xf>
    <xf numFmtId="43" fontId="12" fillId="2" borderId="43" xfId="1" applyFont="1" applyFill="1" applyBorder="1" applyAlignment="1">
      <alignment vertical="center"/>
    </xf>
    <xf numFmtId="9" fontId="12" fillId="2" borderId="16" xfId="2" applyNumberFormat="1" applyFont="1" applyFill="1" applyBorder="1" applyAlignment="1">
      <alignment vertical="center"/>
    </xf>
    <xf numFmtId="0" fontId="17" fillId="2" borderId="19" xfId="0" applyFont="1" applyFill="1" applyBorder="1" applyAlignment="1">
      <alignment vertical="center" wrapText="1"/>
    </xf>
    <xf numFmtId="0" fontId="17" fillId="2" borderId="29" xfId="0" applyFont="1" applyFill="1" applyBorder="1" applyAlignment="1">
      <alignment vertical="center" wrapText="1"/>
    </xf>
    <xf numFmtId="164" fontId="12" fillId="2" borderId="42" xfId="1" applyNumberFormat="1" applyFont="1" applyFill="1" applyBorder="1" applyAlignment="1">
      <alignment vertical="center" wrapText="1"/>
    </xf>
    <xf numFmtId="0" fontId="17" fillId="2" borderId="7" xfId="0" applyFont="1" applyFill="1" applyBorder="1" applyAlignment="1">
      <alignment vertical="center" wrapText="1"/>
    </xf>
    <xf numFmtId="164" fontId="12" fillId="2" borderId="10" xfId="1" applyNumberFormat="1" applyFont="1" applyFill="1" applyBorder="1" applyAlignment="1">
      <alignment horizontal="center" vertical="center"/>
    </xf>
    <xf numFmtId="0" fontId="17" fillId="2" borderId="16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 wrapText="1"/>
    </xf>
    <xf numFmtId="164" fontId="12" fillId="2" borderId="6" xfId="1" applyNumberFormat="1" applyFont="1" applyFill="1" applyBorder="1" applyAlignment="1">
      <alignment horizontal="center" vertical="center"/>
    </xf>
    <xf numFmtId="164" fontId="12" fillId="2" borderId="6" xfId="1" applyNumberFormat="1" applyFont="1" applyFill="1" applyBorder="1" applyAlignment="1">
      <alignment horizontal="center" vertical="center" wrapText="1"/>
    </xf>
    <xf numFmtId="43" fontId="12" fillId="2" borderId="38" xfId="1" applyFont="1" applyFill="1" applyBorder="1" applyAlignment="1">
      <alignment vertical="center"/>
    </xf>
    <xf numFmtId="165" fontId="12" fillId="2" borderId="36" xfId="1" applyNumberFormat="1" applyFont="1" applyFill="1" applyBorder="1" applyAlignment="1">
      <alignment vertical="center" wrapText="1"/>
    </xf>
    <xf numFmtId="165" fontId="12" fillId="2" borderId="6" xfId="1" applyNumberFormat="1" applyFont="1" applyFill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49" fontId="5" fillId="2" borderId="0" xfId="0" applyNumberFormat="1" applyFont="1" applyFill="1" applyBorder="1" applyAlignment="1">
      <alignment horizontal="right" vertical="center"/>
    </xf>
    <xf numFmtId="165" fontId="12" fillId="2" borderId="6" xfId="1" applyNumberFormat="1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vertical="center"/>
    </xf>
    <xf numFmtId="0" fontId="15" fillId="0" borderId="25" xfId="0" applyFont="1" applyBorder="1" applyAlignment="1">
      <alignment vertical="center"/>
    </xf>
    <xf numFmtId="0" fontId="15" fillId="0" borderId="18" xfId="0" applyFont="1" applyBorder="1" applyAlignment="1">
      <alignment vertical="center"/>
    </xf>
    <xf numFmtId="0" fontId="15" fillId="0" borderId="49" xfId="0" applyFont="1" applyBorder="1" applyAlignment="1">
      <alignment vertical="center"/>
    </xf>
    <xf numFmtId="165" fontId="15" fillId="0" borderId="49" xfId="0" applyNumberFormat="1" applyFont="1" applyBorder="1" applyAlignment="1">
      <alignment vertical="center"/>
    </xf>
    <xf numFmtId="43" fontId="15" fillId="0" borderId="49" xfId="1" applyFont="1" applyFill="1" applyBorder="1" applyAlignment="1">
      <alignment vertical="center"/>
    </xf>
    <xf numFmtId="0" fontId="15" fillId="0" borderId="24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43" fontId="15" fillId="0" borderId="0" xfId="1" applyFont="1" applyFill="1" applyBorder="1" applyAlignment="1">
      <alignment vertical="center"/>
    </xf>
    <xf numFmtId="2" fontId="15" fillId="0" borderId="5" xfId="0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3" fontId="2" fillId="0" borderId="0" xfId="1" applyFont="1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43" fontId="5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43" fontId="7" fillId="0" borderId="0" xfId="1" applyFont="1" applyFill="1" applyBorder="1" applyAlignment="1">
      <alignment vertical="center"/>
    </xf>
    <xf numFmtId="43" fontId="2" fillId="0" borderId="0" xfId="0" applyNumberFormat="1" applyFont="1" applyAlignment="1">
      <alignment vertical="center"/>
    </xf>
    <xf numFmtId="0" fontId="13" fillId="3" borderId="16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5" fillId="3" borderId="16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center" vertical="center"/>
    </xf>
    <xf numFmtId="164" fontId="12" fillId="4" borderId="16" xfId="0" applyNumberFormat="1" applyFont="1" applyFill="1" applyBorder="1" applyAlignment="1">
      <alignment vertical="center" wrapText="1"/>
    </xf>
    <xf numFmtId="43" fontId="12" fillId="4" borderId="16" xfId="1" applyFont="1" applyFill="1" applyBorder="1" applyAlignment="1">
      <alignment vertical="center"/>
    </xf>
    <xf numFmtId="49" fontId="16" fillId="4" borderId="7" xfId="3" applyNumberFormat="1" applyFont="1" applyFill="1" applyBorder="1" applyAlignment="1">
      <alignment horizontal="center" vertical="center" wrapText="1"/>
    </xf>
    <xf numFmtId="49" fontId="16" fillId="4" borderId="16" xfId="3" applyNumberFormat="1" applyFont="1" applyFill="1" applyBorder="1" applyAlignment="1">
      <alignment horizontal="center" vertical="center" wrapText="1"/>
    </xf>
    <xf numFmtId="165" fontId="12" fillId="4" borderId="16" xfId="0" applyNumberFormat="1" applyFont="1" applyFill="1" applyBorder="1" applyAlignment="1">
      <alignment vertical="center" wrapText="1"/>
    </xf>
    <xf numFmtId="3" fontId="12" fillId="4" borderId="6" xfId="0" applyNumberFormat="1" applyFont="1" applyFill="1" applyBorder="1" applyAlignment="1">
      <alignment horizontal="center" vertical="center" wrapText="1"/>
    </xf>
    <xf numFmtId="3" fontId="12" fillId="4" borderId="16" xfId="0" applyNumberFormat="1" applyFont="1" applyFill="1" applyBorder="1" applyAlignment="1">
      <alignment horizontal="center" vertical="center" wrapText="1"/>
    </xf>
    <xf numFmtId="43" fontId="15" fillId="4" borderId="16" xfId="0" applyNumberFormat="1" applyFont="1" applyFill="1" applyBorder="1" applyAlignment="1">
      <alignment horizontal="center" vertical="center"/>
    </xf>
    <xf numFmtId="43" fontId="15" fillId="4" borderId="17" xfId="0" applyNumberFormat="1" applyFont="1" applyFill="1" applyBorder="1" applyAlignment="1">
      <alignment horizontal="center" vertical="center"/>
    </xf>
    <xf numFmtId="164" fontId="15" fillId="4" borderId="16" xfId="0" applyNumberFormat="1" applyFont="1" applyFill="1" applyBorder="1" applyAlignment="1">
      <alignment horizontal="center" vertical="center"/>
    </xf>
    <xf numFmtId="43" fontId="12" fillId="4" borderId="16" xfId="0" applyNumberFormat="1" applyFont="1" applyFill="1" applyBorder="1" applyAlignment="1">
      <alignment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>
      <alignment horizontal="left" vertical="center" wrapText="1"/>
    </xf>
    <xf numFmtId="0" fontId="12" fillId="4" borderId="9" xfId="0" applyFont="1" applyFill="1" applyBorder="1" applyAlignment="1">
      <alignment horizontal="left" vertical="center" wrapText="1"/>
    </xf>
    <xf numFmtId="165" fontId="12" fillId="4" borderId="6" xfId="0" applyNumberFormat="1" applyFont="1" applyFill="1" applyBorder="1" applyAlignment="1">
      <alignment vertical="center" wrapText="1"/>
    </xf>
    <xf numFmtId="49" fontId="16" fillId="4" borderId="6" xfId="3" applyNumberFormat="1" applyFont="1" applyFill="1" applyBorder="1" applyAlignment="1">
      <alignment horizontal="center" vertical="center" wrapText="1"/>
    </xf>
    <xf numFmtId="165" fontId="12" fillId="4" borderId="17" xfId="0" applyNumberFormat="1" applyFont="1" applyFill="1" applyBorder="1" applyAlignment="1">
      <alignment vertical="center" wrapText="1"/>
    </xf>
    <xf numFmtId="164" fontId="12" fillId="2" borderId="6" xfId="1" applyNumberFormat="1" applyFont="1" applyFill="1" applyBorder="1" applyAlignment="1">
      <alignment horizontal="center" vertical="center"/>
    </xf>
    <xf numFmtId="164" fontId="12" fillId="2" borderId="17" xfId="1" applyNumberFormat="1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left" vertical="center" wrapText="1"/>
    </xf>
    <xf numFmtId="0" fontId="4" fillId="2" borderId="20" xfId="0" applyFont="1" applyFill="1" applyBorder="1" applyAlignment="1">
      <alignment horizontal="left" vertical="center" wrapText="1"/>
    </xf>
    <xf numFmtId="0" fontId="4" fillId="2" borderId="46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3" fillId="2" borderId="47" xfId="0" applyFont="1" applyFill="1" applyBorder="1" applyAlignment="1">
      <alignment horizontal="left" vertical="center" wrapText="1"/>
    </xf>
    <xf numFmtId="0" fontId="3" fillId="2" borderId="43" xfId="0" applyFont="1" applyFill="1" applyBorder="1" applyAlignment="1">
      <alignment horizontal="left" vertical="center" wrapText="1"/>
    </xf>
    <xf numFmtId="0" fontId="3" fillId="2" borderId="48" xfId="0" applyFont="1" applyFill="1" applyBorder="1" applyAlignment="1">
      <alignment horizontal="left" vertical="center" wrapText="1"/>
    </xf>
    <xf numFmtId="0" fontId="15" fillId="3" borderId="6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15" fillId="3" borderId="17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49" fontId="16" fillId="4" borderId="6" xfId="3" applyNumberFormat="1" applyFont="1" applyFill="1" applyBorder="1" applyAlignment="1">
      <alignment horizontal="center" vertical="center" wrapText="1"/>
    </xf>
    <xf numFmtId="49" fontId="16" fillId="4" borderId="17" xfId="3" applyNumberFormat="1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left" vertical="center" wrapText="1"/>
    </xf>
    <xf numFmtId="0" fontId="17" fillId="2" borderId="17" xfId="0" applyFont="1" applyFill="1" applyBorder="1" applyAlignment="1">
      <alignment horizontal="left" vertical="center" wrapText="1"/>
    </xf>
    <xf numFmtId="0" fontId="15" fillId="2" borderId="20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17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left" vertical="center" wrapText="1"/>
    </xf>
    <xf numFmtId="0" fontId="15" fillId="3" borderId="14" xfId="0" applyFont="1" applyFill="1" applyBorder="1" applyAlignment="1">
      <alignment horizontal="center" vertical="center" wrapText="1"/>
    </xf>
    <xf numFmtId="0" fontId="15" fillId="3" borderId="15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left" vertical="center" wrapText="1"/>
    </xf>
    <xf numFmtId="0" fontId="12" fillId="4" borderId="8" xfId="0" applyFont="1" applyFill="1" applyBorder="1" applyAlignment="1">
      <alignment horizontal="left" vertical="center" wrapText="1"/>
    </xf>
    <xf numFmtId="0" fontId="12" fillId="4" borderId="9" xfId="0" applyFont="1" applyFill="1" applyBorder="1" applyAlignment="1">
      <alignment horizontal="left" vertical="center" wrapText="1"/>
    </xf>
    <xf numFmtId="0" fontId="17" fillId="2" borderId="3" xfId="0" applyFont="1" applyFill="1" applyBorder="1" applyAlignment="1">
      <alignment horizontal="left" vertical="center" wrapText="1"/>
    </xf>
    <xf numFmtId="0" fontId="17" fillId="2" borderId="24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164" fontId="12" fillId="2" borderId="6" xfId="1" applyNumberFormat="1" applyFont="1" applyFill="1" applyBorder="1" applyAlignment="1">
      <alignment horizontal="center" vertical="center" wrapText="1"/>
    </xf>
    <xf numFmtId="164" fontId="12" fillId="2" borderId="17" xfId="1" applyNumberFormat="1" applyFont="1" applyFill="1" applyBorder="1" applyAlignment="1">
      <alignment horizontal="center" vertical="center" wrapText="1"/>
    </xf>
    <xf numFmtId="0" fontId="17" fillId="2" borderId="34" xfId="0" applyFont="1" applyFill="1" applyBorder="1" applyAlignment="1">
      <alignment horizontal="left" vertical="center" wrapText="1"/>
    </xf>
    <xf numFmtId="0" fontId="15" fillId="2" borderId="27" xfId="0" applyFont="1" applyFill="1" applyBorder="1" applyAlignment="1">
      <alignment horizontal="center" vertical="center" wrapText="1"/>
    </xf>
    <xf numFmtId="0" fontId="15" fillId="2" borderId="33" xfId="0" applyFont="1" applyFill="1" applyBorder="1" applyAlignment="1">
      <alignment horizontal="center" vertical="center" wrapText="1"/>
    </xf>
    <xf numFmtId="0" fontId="15" fillId="2" borderId="25" xfId="0" applyFont="1" applyFill="1" applyBorder="1" applyAlignment="1">
      <alignment horizontal="center" vertical="center" wrapText="1"/>
    </xf>
    <xf numFmtId="0" fontId="15" fillId="2" borderId="29" xfId="0" applyFont="1" applyFill="1" applyBorder="1" applyAlignment="1">
      <alignment horizontal="center" vertical="center" wrapText="1"/>
    </xf>
    <xf numFmtId="0" fontId="15" fillId="2" borderId="22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left" vertical="center" wrapText="1"/>
    </xf>
    <xf numFmtId="0" fontId="17" fillId="2" borderId="28" xfId="0" applyFont="1" applyFill="1" applyBorder="1" applyAlignment="1">
      <alignment horizontal="left" vertical="center" wrapText="1"/>
    </xf>
    <xf numFmtId="3" fontId="12" fillId="2" borderId="36" xfId="0" applyNumberFormat="1" applyFont="1" applyFill="1" applyBorder="1" applyAlignment="1">
      <alignment horizontal="center" vertical="center" wrapText="1"/>
    </xf>
    <xf numFmtId="3" fontId="12" fillId="2" borderId="38" xfId="0" applyNumberFormat="1" applyFont="1" applyFill="1" applyBorder="1" applyAlignment="1">
      <alignment horizontal="center" vertical="center" wrapText="1"/>
    </xf>
    <xf numFmtId="3" fontId="12" fillId="2" borderId="6" xfId="0" applyNumberFormat="1" applyFont="1" applyFill="1" applyBorder="1" applyAlignment="1">
      <alignment horizontal="center" vertical="center" wrapText="1"/>
    </xf>
    <xf numFmtId="3" fontId="12" fillId="2" borderId="17" xfId="0" applyNumberFormat="1" applyFont="1" applyFill="1" applyBorder="1" applyAlignment="1">
      <alignment horizontal="center" vertical="center" wrapText="1"/>
    </xf>
    <xf numFmtId="43" fontId="12" fillId="2" borderId="6" xfId="1" applyFont="1" applyFill="1" applyBorder="1" applyAlignment="1">
      <alignment horizontal="center" vertical="center"/>
    </xf>
    <xf numFmtId="43" fontId="12" fillId="2" borderId="17" xfId="1" applyFont="1" applyFill="1" applyBorder="1" applyAlignment="1">
      <alignment horizontal="center" vertical="center"/>
    </xf>
    <xf numFmtId="49" fontId="16" fillId="4" borderId="10" xfId="3" applyNumberFormat="1" applyFont="1" applyFill="1" applyBorder="1" applyAlignment="1">
      <alignment horizontal="center" vertical="center" wrapText="1"/>
    </xf>
    <xf numFmtId="49" fontId="16" fillId="4" borderId="4" xfId="3" applyNumberFormat="1" applyFont="1" applyFill="1" applyBorder="1" applyAlignment="1">
      <alignment horizontal="center" vertical="center" wrapText="1"/>
    </xf>
    <xf numFmtId="49" fontId="16" fillId="4" borderId="18" xfId="3" applyNumberFormat="1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left" vertical="center" wrapText="1"/>
    </xf>
    <xf numFmtId="0" fontId="17" fillId="2" borderId="18" xfId="0" applyFont="1" applyFill="1" applyBorder="1" applyAlignment="1">
      <alignment horizontal="left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30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5" fillId="2" borderId="21" xfId="0" applyFont="1" applyFill="1" applyBorder="1" applyAlignment="1">
      <alignment horizontal="center" vertical="center" wrapText="1"/>
    </xf>
    <xf numFmtId="43" fontId="12" fillId="2" borderId="3" xfId="1" applyFont="1" applyFill="1" applyBorder="1" applyAlignment="1">
      <alignment horizontal="center" vertical="center"/>
    </xf>
    <xf numFmtId="43" fontId="12" fillId="2" borderId="5" xfId="1" applyFont="1" applyFill="1" applyBorder="1" applyAlignment="1">
      <alignment horizontal="center" vertical="center"/>
    </xf>
    <xf numFmtId="43" fontId="12" fillId="2" borderId="24" xfId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left" vertical="center" wrapText="1"/>
    </xf>
    <xf numFmtId="0" fontId="13" fillId="4" borderId="7" xfId="0" applyFont="1" applyFill="1" applyBorder="1" applyAlignment="1">
      <alignment horizontal="left" vertical="center" wrapText="1"/>
    </xf>
    <xf numFmtId="0" fontId="13" fillId="4" borderId="8" xfId="0" applyFont="1" applyFill="1" applyBorder="1" applyAlignment="1">
      <alignment horizontal="left" vertical="center" wrapText="1"/>
    </xf>
    <xf numFmtId="0" fontId="13" fillId="4" borderId="9" xfId="0" applyFont="1" applyFill="1" applyBorder="1" applyAlignment="1">
      <alignment horizontal="left" vertical="center" wrapText="1"/>
    </xf>
    <xf numFmtId="0" fontId="15" fillId="2" borderId="14" xfId="0" applyFont="1" applyFill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0" fontId="15" fillId="2" borderId="25" xfId="0" applyFont="1" applyFill="1" applyBorder="1" applyAlignment="1">
      <alignment horizontal="center" vertical="center"/>
    </xf>
    <xf numFmtId="0" fontId="15" fillId="2" borderId="30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/>
    </xf>
    <xf numFmtId="0" fontId="15" fillId="2" borderId="44" xfId="0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7" xfId="0" applyFont="1" applyFill="1" applyBorder="1" applyAlignment="1">
      <alignment horizontal="center" vertical="center" wrapText="1"/>
    </xf>
    <xf numFmtId="0" fontId="15" fillId="2" borderId="35" xfId="0" applyFont="1" applyFill="1" applyBorder="1" applyAlignment="1">
      <alignment horizontal="center" vertical="center" wrapText="1"/>
    </xf>
    <xf numFmtId="0" fontId="15" fillId="2" borderId="44" xfId="0" applyFont="1" applyFill="1" applyBorder="1" applyAlignment="1">
      <alignment horizontal="center" vertical="center" wrapText="1"/>
    </xf>
    <xf numFmtId="0" fontId="15" fillId="0" borderId="26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43" fontId="12" fillId="2" borderId="10" xfId="1" applyFont="1" applyFill="1" applyBorder="1" applyAlignment="1">
      <alignment horizontal="center" vertical="center"/>
    </xf>
    <xf numFmtId="165" fontId="12" fillId="2" borderId="6" xfId="1" applyNumberFormat="1" applyFont="1" applyFill="1" applyBorder="1" applyAlignment="1">
      <alignment horizontal="center" vertical="center" wrapText="1"/>
    </xf>
    <xf numFmtId="165" fontId="12" fillId="2" borderId="10" xfId="1" applyNumberFormat="1" applyFont="1" applyFill="1" applyBorder="1" applyAlignment="1">
      <alignment horizontal="center" vertical="center" wrapText="1"/>
    </xf>
    <xf numFmtId="165" fontId="12" fillId="2" borderId="17" xfId="1" applyNumberFormat="1" applyFont="1" applyFill="1" applyBorder="1" applyAlignment="1">
      <alignment horizontal="center" vertical="center" wrapText="1"/>
    </xf>
    <xf numFmtId="3" fontId="12" fillId="2" borderId="10" xfId="0" applyNumberFormat="1" applyFont="1" applyFill="1" applyBorder="1" applyAlignment="1">
      <alignment horizontal="center" vertical="center" wrapText="1"/>
    </xf>
    <xf numFmtId="164" fontId="12" fillId="2" borderId="10" xfId="1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</cellXfs>
  <cellStyles count="4">
    <cellStyle name="Millares" xfId="1" builtinId="3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1587500</xdr:colOff>
      <xdr:row>0</xdr:row>
      <xdr:rowOff>0</xdr:rowOff>
    </xdr:from>
    <xdr:to>
      <xdr:col>9</xdr:col>
      <xdr:colOff>1016000</xdr:colOff>
      <xdr:row>7</xdr:row>
      <xdr:rowOff>158750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59625" y="0"/>
          <a:ext cx="3778250" cy="168275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65</xdr:row>
      <xdr:rowOff>0</xdr:rowOff>
    </xdr:from>
    <xdr:to>
      <xdr:col>9</xdr:col>
      <xdr:colOff>1000125</xdr:colOff>
      <xdr:row>69</xdr:row>
      <xdr:rowOff>0</xdr:rowOff>
    </xdr:to>
    <xdr:pic>
      <xdr:nvPicPr>
        <xdr:cNvPr id="7" name="Imagen 6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31353125"/>
          <a:ext cx="3349625" cy="825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3"/>
  <sheetViews>
    <sheetView tabSelected="1" view="pageBreakPreview" topLeftCell="C43" zoomScale="75" zoomScaleNormal="75" zoomScaleSheetLayoutView="75" workbookViewId="0">
      <selection activeCell="N67" sqref="N67"/>
    </sheetView>
  </sheetViews>
  <sheetFormatPr baseColWidth="10" defaultColWidth="24" defaultRowHeight="15.75" x14ac:dyDescent="0.25"/>
  <cols>
    <col min="1" max="1" width="8.140625" style="85" customWidth="1"/>
    <col min="2" max="2" width="30.7109375" style="85" customWidth="1"/>
    <col min="3" max="5" width="7.7109375" style="85" customWidth="1"/>
    <col min="6" max="6" width="21.85546875" style="85" customWidth="1"/>
    <col min="7" max="7" width="30" style="85" customWidth="1"/>
    <col min="8" max="8" width="16.5703125" style="85" customWidth="1"/>
    <col min="9" max="9" width="18.5703125" style="85" customWidth="1"/>
    <col min="10" max="10" width="19.28515625" style="85" customWidth="1"/>
    <col min="11" max="11" width="11.140625" style="85" customWidth="1"/>
    <col min="12" max="12" width="16" style="85" customWidth="1"/>
    <col min="13" max="13" width="15.5703125" style="85" customWidth="1"/>
    <col min="14" max="14" width="15" style="85" customWidth="1"/>
    <col min="15" max="15" width="15.42578125" style="85" customWidth="1"/>
    <col min="16" max="17" width="15.140625" style="85" customWidth="1"/>
    <col min="18" max="18" width="12.42578125" style="1" customWidth="1"/>
    <col min="19" max="16384" width="24" style="1"/>
  </cols>
  <sheetData>
    <row r="1" spans="1:17" x14ac:dyDescent="0.25">
      <c r="A1" s="59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1"/>
    </row>
    <row r="2" spans="1:17" x14ac:dyDescent="0.25">
      <c r="A2" s="59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1"/>
    </row>
    <row r="3" spans="1:17" x14ac:dyDescent="0.25">
      <c r="A3" s="59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1"/>
    </row>
    <row r="4" spans="1:17" x14ac:dyDescent="0.25">
      <c r="A4" s="59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1"/>
    </row>
    <row r="5" spans="1:17" x14ac:dyDescent="0.25">
      <c r="A5" s="59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1"/>
    </row>
    <row r="6" spans="1:17" x14ac:dyDescent="0.25">
      <c r="A6" s="59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1"/>
    </row>
    <row r="7" spans="1:17" ht="22.5" customHeight="1" x14ac:dyDescent="0.25">
      <c r="A7" s="122"/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4"/>
    </row>
    <row r="8" spans="1:17" x14ac:dyDescent="0.25">
      <c r="A8" s="125"/>
      <c r="B8" s="126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7"/>
    </row>
    <row r="9" spans="1:17" ht="21" customHeight="1" x14ac:dyDescent="0.25">
      <c r="A9" s="128" t="s">
        <v>59</v>
      </c>
      <c r="B9" s="129"/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30"/>
    </row>
    <row r="10" spans="1:17" ht="23.25" customHeight="1" x14ac:dyDescent="0.25">
      <c r="A10" s="128" t="s">
        <v>86</v>
      </c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30"/>
    </row>
    <row r="11" spans="1:17" ht="28.5" customHeight="1" x14ac:dyDescent="0.25">
      <c r="A11" s="119" t="s">
        <v>92</v>
      </c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1"/>
    </row>
    <row r="12" spans="1:17" hidden="1" x14ac:dyDescent="0.25">
      <c r="A12" s="62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4"/>
      <c r="M12" s="64"/>
      <c r="N12" s="64"/>
      <c r="O12" s="64"/>
      <c r="P12" s="64"/>
      <c r="Q12" s="65"/>
    </row>
    <row r="13" spans="1:17" ht="28.5" customHeight="1" x14ac:dyDescent="0.25">
      <c r="A13" s="133" t="s">
        <v>93</v>
      </c>
      <c r="B13" s="134"/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5"/>
    </row>
    <row r="14" spans="1:17" ht="1.5" customHeight="1" x14ac:dyDescent="0.25">
      <c r="A14" s="66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8"/>
      <c r="M14" s="68"/>
      <c r="N14" s="68"/>
      <c r="O14" s="68"/>
      <c r="P14" s="68"/>
      <c r="Q14" s="69"/>
    </row>
    <row r="15" spans="1:17" ht="16.5" hidden="1" thickBot="1" x14ac:dyDescent="0.3">
      <c r="A15" s="66"/>
      <c r="B15" s="70" t="s">
        <v>0</v>
      </c>
      <c r="C15" s="71" t="s">
        <v>1</v>
      </c>
      <c r="D15" s="68"/>
      <c r="E15" s="67"/>
      <c r="F15" s="67"/>
      <c r="G15" s="67"/>
      <c r="H15" s="67"/>
      <c r="I15" s="67"/>
      <c r="J15" s="67"/>
      <c r="K15" s="67"/>
      <c r="L15" s="68"/>
      <c r="M15" s="68"/>
      <c r="N15" s="68"/>
      <c r="O15" s="68"/>
      <c r="P15" s="68"/>
      <c r="Q15" s="69"/>
    </row>
    <row r="16" spans="1:17" ht="16.5" hidden="1" thickBot="1" x14ac:dyDescent="0.3">
      <c r="A16" s="66"/>
      <c r="B16" s="70" t="s">
        <v>2</v>
      </c>
      <c r="C16" s="71" t="s">
        <v>3</v>
      </c>
      <c r="D16" s="68"/>
      <c r="E16" s="67"/>
      <c r="F16" s="67"/>
      <c r="G16" s="67"/>
      <c r="H16" s="67"/>
      <c r="I16" s="67"/>
      <c r="J16" s="67"/>
      <c r="K16" s="67"/>
      <c r="L16" s="68"/>
      <c r="M16" s="68"/>
      <c r="N16" s="68"/>
      <c r="O16" s="68"/>
      <c r="P16" s="68"/>
      <c r="Q16" s="69"/>
    </row>
    <row r="17" spans="1:18" ht="0.75" customHeight="1" thickBot="1" x14ac:dyDescent="0.3">
      <c r="A17" s="66"/>
      <c r="B17" s="70" t="s">
        <v>4</v>
      </c>
      <c r="C17" s="71" t="s">
        <v>5</v>
      </c>
      <c r="D17" s="68"/>
      <c r="E17" s="67"/>
      <c r="F17" s="67"/>
      <c r="G17" s="67"/>
      <c r="H17" s="67"/>
      <c r="I17" s="67"/>
      <c r="J17" s="67"/>
      <c r="K17" s="67"/>
      <c r="L17" s="68"/>
      <c r="M17" s="68"/>
      <c r="N17" s="68"/>
      <c r="O17" s="68"/>
      <c r="P17" s="68"/>
      <c r="Q17" s="69"/>
    </row>
    <row r="18" spans="1:18" ht="53.25" customHeight="1" thickBot="1" x14ac:dyDescent="0.3">
      <c r="A18" s="136" t="s">
        <v>6</v>
      </c>
      <c r="B18" s="131" t="s">
        <v>7</v>
      </c>
      <c r="C18" s="139"/>
      <c r="D18" s="139"/>
      <c r="E18" s="139"/>
      <c r="F18" s="139"/>
      <c r="G18" s="139"/>
      <c r="H18" s="139"/>
      <c r="I18" s="139"/>
      <c r="J18" s="139"/>
      <c r="K18" s="132"/>
      <c r="L18" s="131" t="s">
        <v>87</v>
      </c>
      <c r="M18" s="139"/>
      <c r="N18" s="131" t="s">
        <v>88</v>
      </c>
      <c r="O18" s="132"/>
      <c r="P18" s="131" t="s">
        <v>89</v>
      </c>
      <c r="Q18" s="132"/>
    </row>
    <row r="19" spans="1:18" ht="45" customHeight="1" thickBot="1" x14ac:dyDescent="0.3">
      <c r="A19" s="137"/>
      <c r="B19" s="140" t="s">
        <v>8</v>
      </c>
      <c r="C19" s="157" t="s">
        <v>9</v>
      </c>
      <c r="D19" s="158"/>
      <c r="E19" s="159"/>
      <c r="F19" s="147" t="s">
        <v>10</v>
      </c>
      <c r="G19" s="147" t="s">
        <v>25</v>
      </c>
      <c r="H19" s="140" t="s">
        <v>68</v>
      </c>
      <c r="I19" s="147" t="s">
        <v>69</v>
      </c>
      <c r="J19" s="147" t="s">
        <v>70</v>
      </c>
      <c r="K19" s="147" t="s">
        <v>71</v>
      </c>
      <c r="L19" s="150" t="s">
        <v>90</v>
      </c>
      <c r="M19" s="151"/>
      <c r="N19" s="131" t="s">
        <v>90</v>
      </c>
      <c r="O19" s="132"/>
      <c r="P19" s="94" t="s">
        <v>11</v>
      </c>
      <c r="Q19" s="94" t="s">
        <v>12</v>
      </c>
    </row>
    <row r="20" spans="1:18" ht="61.5" customHeight="1" thickBot="1" x14ac:dyDescent="0.3">
      <c r="A20" s="138"/>
      <c r="B20" s="141"/>
      <c r="C20" s="95" t="s">
        <v>13</v>
      </c>
      <c r="D20" s="96" t="s">
        <v>14</v>
      </c>
      <c r="E20" s="95" t="s">
        <v>15</v>
      </c>
      <c r="F20" s="148"/>
      <c r="G20" s="148"/>
      <c r="H20" s="141"/>
      <c r="I20" s="148"/>
      <c r="J20" s="148"/>
      <c r="K20" s="148"/>
      <c r="L20" s="97" t="s">
        <v>23</v>
      </c>
      <c r="M20" s="98" t="s">
        <v>24</v>
      </c>
      <c r="N20" s="97" t="s">
        <v>18</v>
      </c>
      <c r="O20" s="97" t="s">
        <v>19</v>
      </c>
      <c r="P20" s="97" t="s">
        <v>16</v>
      </c>
      <c r="Q20" s="97" t="s">
        <v>17</v>
      </c>
    </row>
    <row r="21" spans="1:18" ht="30.75" customHeight="1" thickBot="1" x14ac:dyDescent="0.3">
      <c r="A21" s="99"/>
      <c r="B21" s="152" t="s">
        <v>27</v>
      </c>
      <c r="C21" s="153"/>
      <c r="D21" s="153"/>
      <c r="E21" s="153"/>
      <c r="F21" s="153"/>
      <c r="G21" s="154"/>
      <c r="H21" s="100">
        <f t="shared" ref="H21:O21" si="0">H22+H23+H24+H25+H26+H27+H28+H29+H30+H31</f>
        <v>325386706</v>
      </c>
      <c r="I21" s="100">
        <f t="shared" si="0"/>
        <v>91933665</v>
      </c>
      <c r="J21" s="100">
        <f t="shared" si="0"/>
        <v>417320371</v>
      </c>
      <c r="K21" s="100">
        <f t="shared" si="0"/>
        <v>78043</v>
      </c>
      <c r="L21" s="100">
        <f t="shared" si="0"/>
        <v>19515</v>
      </c>
      <c r="M21" s="100">
        <f t="shared" si="0"/>
        <v>117490772.41000001</v>
      </c>
      <c r="N21" s="100">
        <f t="shared" si="0"/>
        <v>15103</v>
      </c>
      <c r="O21" s="100">
        <f t="shared" si="0"/>
        <v>95154662.850000009</v>
      </c>
      <c r="P21" s="101">
        <f>N21/L21*100</f>
        <v>77.391749935946706</v>
      </c>
      <c r="Q21" s="101">
        <f>O21/M21*100</f>
        <v>80.989052074613042</v>
      </c>
      <c r="R21" s="6"/>
    </row>
    <row r="22" spans="1:18" ht="45" customHeight="1" thickBot="1" x14ac:dyDescent="0.3">
      <c r="A22" s="142">
        <v>5874</v>
      </c>
      <c r="B22" s="144" t="s">
        <v>28</v>
      </c>
      <c r="C22" s="146">
        <v>3</v>
      </c>
      <c r="D22" s="146">
        <v>3.3</v>
      </c>
      <c r="E22" s="146" t="s">
        <v>21</v>
      </c>
      <c r="F22" s="155" t="s">
        <v>60</v>
      </c>
      <c r="G22" s="28" t="s">
        <v>29</v>
      </c>
      <c r="H22" s="10">
        <v>21715061</v>
      </c>
      <c r="I22" s="9">
        <v>174425175.72</v>
      </c>
      <c r="J22" s="9">
        <f>H22+I22</f>
        <v>196140236.72</v>
      </c>
      <c r="K22" s="117">
        <v>63500</v>
      </c>
      <c r="L22" s="117">
        <v>15875</v>
      </c>
      <c r="M22" s="10">
        <v>70266367.25</v>
      </c>
      <c r="N22" s="11"/>
      <c r="O22" s="12">
        <v>78178285.75</v>
      </c>
      <c r="P22" s="29"/>
      <c r="Q22" s="174">
        <v>79.790000000000006</v>
      </c>
      <c r="R22" s="7"/>
    </row>
    <row r="23" spans="1:18" ht="46.5" customHeight="1" thickBot="1" x14ac:dyDescent="0.3">
      <c r="A23" s="143"/>
      <c r="B23" s="145"/>
      <c r="C23" s="146"/>
      <c r="D23" s="146"/>
      <c r="E23" s="146"/>
      <c r="F23" s="156"/>
      <c r="G23" s="28" t="s">
        <v>30</v>
      </c>
      <c r="H23" s="10">
        <v>259350409</v>
      </c>
      <c r="I23" s="9">
        <v>-73844409.870000005</v>
      </c>
      <c r="J23" s="9">
        <f t="shared" ref="J23:J31" si="1">H23+I23</f>
        <v>185505999.13</v>
      </c>
      <c r="K23" s="118"/>
      <c r="L23" s="118"/>
      <c r="M23" s="13">
        <v>39221936.18</v>
      </c>
      <c r="N23" s="10">
        <v>10389</v>
      </c>
      <c r="O23" s="12">
        <v>9623228.3499999996</v>
      </c>
      <c r="P23" s="29">
        <f>N23/L22*100</f>
        <v>65.442519685039372</v>
      </c>
      <c r="Q23" s="175"/>
      <c r="R23" s="5"/>
    </row>
    <row r="24" spans="1:18" ht="63" customHeight="1" thickBot="1" x14ac:dyDescent="0.3">
      <c r="A24" s="102" t="s">
        <v>31</v>
      </c>
      <c r="B24" s="28" t="s">
        <v>62</v>
      </c>
      <c r="C24" s="14">
        <v>3</v>
      </c>
      <c r="D24" s="15">
        <v>3.3</v>
      </c>
      <c r="E24" s="15" t="s">
        <v>21</v>
      </c>
      <c r="F24" s="30" t="s">
        <v>61</v>
      </c>
      <c r="G24" s="28" t="s">
        <v>32</v>
      </c>
      <c r="H24" s="10">
        <v>10588531</v>
      </c>
      <c r="I24" s="9">
        <v>-650657.89</v>
      </c>
      <c r="J24" s="9">
        <f t="shared" si="1"/>
        <v>9937873.1099999994</v>
      </c>
      <c r="K24" s="31">
        <v>35</v>
      </c>
      <c r="L24" s="31">
        <v>10</v>
      </c>
      <c r="M24" s="10">
        <v>2580241.06</v>
      </c>
      <c r="N24" s="16">
        <v>12</v>
      </c>
      <c r="O24" s="12">
        <v>2370021.87</v>
      </c>
      <c r="P24" s="32">
        <f>N24/L24*100</f>
        <v>120</v>
      </c>
      <c r="Q24" s="9">
        <f>O24/M24*100</f>
        <v>91.852730612697101</v>
      </c>
      <c r="R24" s="4"/>
    </row>
    <row r="25" spans="1:18" ht="74.25" customHeight="1" thickBot="1" x14ac:dyDescent="0.3">
      <c r="A25" s="103" t="s">
        <v>82</v>
      </c>
      <c r="B25" s="28" t="s">
        <v>33</v>
      </c>
      <c r="C25" s="14">
        <v>3</v>
      </c>
      <c r="D25" s="15">
        <v>3.3</v>
      </c>
      <c r="E25" s="15" t="s">
        <v>21</v>
      </c>
      <c r="F25" s="30" t="s">
        <v>63</v>
      </c>
      <c r="G25" s="28" t="s">
        <v>67</v>
      </c>
      <c r="H25" s="33">
        <v>7623966</v>
      </c>
      <c r="I25" s="9">
        <v>995383.4</v>
      </c>
      <c r="J25" s="9">
        <f t="shared" si="1"/>
        <v>8619349.4000000004</v>
      </c>
      <c r="K25" s="31">
        <v>5</v>
      </c>
      <c r="L25" s="31">
        <v>2</v>
      </c>
      <c r="M25" s="10">
        <v>2433513.2000000002</v>
      </c>
      <c r="N25" s="10">
        <v>0</v>
      </c>
      <c r="O25" s="12">
        <v>1696743.9</v>
      </c>
      <c r="P25" s="29">
        <f>N25/L25*100</f>
        <v>0</v>
      </c>
      <c r="Q25" s="9">
        <f>O25/M25*100</f>
        <v>69.724047521090071</v>
      </c>
      <c r="R25" s="4"/>
    </row>
    <row r="26" spans="1:18" ht="83.25" customHeight="1" thickBot="1" x14ac:dyDescent="0.3">
      <c r="A26" s="142">
        <v>6810</v>
      </c>
      <c r="B26" s="144" t="s">
        <v>34</v>
      </c>
      <c r="C26" s="163">
        <v>3</v>
      </c>
      <c r="D26" s="163">
        <v>3.3</v>
      </c>
      <c r="E26" s="163" t="s">
        <v>21</v>
      </c>
      <c r="F26" s="144" t="s">
        <v>64</v>
      </c>
      <c r="G26" s="34" t="s">
        <v>35</v>
      </c>
      <c r="H26" s="35">
        <v>640000</v>
      </c>
      <c r="I26" s="72"/>
      <c r="J26" s="9">
        <f t="shared" si="1"/>
        <v>640000</v>
      </c>
      <c r="K26" s="36"/>
      <c r="L26" s="31">
        <v>1</v>
      </c>
      <c r="M26" s="10">
        <v>160000</v>
      </c>
      <c r="N26" s="17"/>
      <c r="O26" s="12">
        <v>104800</v>
      </c>
      <c r="P26" s="17"/>
      <c r="Q26" s="186">
        <v>118.33</v>
      </c>
      <c r="R26" s="8">
        <f>M26+M27+M28</f>
        <v>2743466.22</v>
      </c>
    </row>
    <row r="27" spans="1:18" ht="90" customHeight="1" thickBot="1" x14ac:dyDescent="0.3">
      <c r="A27" s="176"/>
      <c r="B27" s="149"/>
      <c r="C27" s="164"/>
      <c r="D27" s="164"/>
      <c r="E27" s="164"/>
      <c r="F27" s="149"/>
      <c r="G27" s="37" t="s">
        <v>36</v>
      </c>
      <c r="H27" s="35">
        <v>395000</v>
      </c>
      <c r="I27" s="35"/>
      <c r="J27" s="12">
        <f t="shared" si="1"/>
        <v>395000</v>
      </c>
      <c r="K27" s="38">
        <v>5203</v>
      </c>
      <c r="L27" s="39">
        <v>1252</v>
      </c>
      <c r="M27" s="13">
        <v>98750</v>
      </c>
      <c r="N27" s="10">
        <v>2200</v>
      </c>
      <c r="O27" s="12">
        <v>107485.61</v>
      </c>
      <c r="P27" s="40">
        <f>N27/L27*100</f>
        <v>175.71884984025559</v>
      </c>
      <c r="Q27" s="187"/>
    </row>
    <row r="28" spans="1:18" ht="69.75" customHeight="1" thickBot="1" x14ac:dyDescent="0.3">
      <c r="A28" s="143"/>
      <c r="B28" s="162"/>
      <c r="C28" s="165"/>
      <c r="D28" s="165"/>
      <c r="E28" s="165"/>
      <c r="F28" s="145"/>
      <c r="G28" s="41" t="s">
        <v>37</v>
      </c>
      <c r="H28" s="35">
        <v>10185834</v>
      </c>
      <c r="I28" s="9">
        <v>-65000</v>
      </c>
      <c r="J28" s="9">
        <f t="shared" si="1"/>
        <v>10120834</v>
      </c>
      <c r="K28" s="42"/>
      <c r="L28" s="31">
        <v>50</v>
      </c>
      <c r="M28" s="10">
        <v>2484716.2200000002</v>
      </c>
      <c r="N28" s="16">
        <v>41</v>
      </c>
      <c r="O28" s="12">
        <v>3034097.37</v>
      </c>
      <c r="P28" s="40">
        <f>N28/L28*100</f>
        <v>82</v>
      </c>
      <c r="Q28" s="188"/>
    </row>
    <row r="29" spans="1:18" ht="97.5" customHeight="1" thickBot="1" x14ac:dyDescent="0.3">
      <c r="A29" s="103">
        <v>6811</v>
      </c>
      <c r="B29" s="28" t="s">
        <v>38</v>
      </c>
      <c r="C29" s="18">
        <v>3</v>
      </c>
      <c r="D29" s="18">
        <v>3.3</v>
      </c>
      <c r="E29" s="18" t="s">
        <v>21</v>
      </c>
      <c r="F29" s="30" t="s">
        <v>40</v>
      </c>
      <c r="G29" s="28" t="s">
        <v>39</v>
      </c>
      <c r="H29" s="35">
        <v>2059449</v>
      </c>
      <c r="I29" s="9">
        <v>-1160000</v>
      </c>
      <c r="J29" s="9">
        <f t="shared" si="1"/>
        <v>899449</v>
      </c>
      <c r="K29" s="43">
        <v>2800</v>
      </c>
      <c r="L29" s="31">
        <v>700</v>
      </c>
      <c r="M29" s="10">
        <v>245248.5</v>
      </c>
      <c r="N29" s="10">
        <v>676</v>
      </c>
      <c r="O29" s="12">
        <v>40000</v>
      </c>
      <c r="P29" s="44">
        <f>N29/L29*100</f>
        <v>96.571428571428569</v>
      </c>
      <c r="Q29" s="9">
        <f>O29/M29*100</f>
        <v>16.309987624796889</v>
      </c>
    </row>
    <row r="30" spans="1:18" ht="78.75" customHeight="1" thickBot="1" x14ac:dyDescent="0.3">
      <c r="A30" s="142">
        <v>6812</v>
      </c>
      <c r="B30" s="189" t="s">
        <v>41</v>
      </c>
      <c r="C30" s="166">
        <v>3</v>
      </c>
      <c r="D30" s="166">
        <v>3.3</v>
      </c>
      <c r="E30" s="166" t="s">
        <v>21</v>
      </c>
      <c r="F30" s="168" t="s">
        <v>44</v>
      </c>
      <c r="G30" s="34" t="s">
        <v>42</v>
      </c>
      <c r="H30" s="35">
        <v>4326968</v>
      </c>
      <c r="I30" s="9">
        <v>-3818000</v>
      </c>
      <c r="J30" s="9">
        <f t="shared" si="1"/>
        <v>508968</v>
      </c>
      <c r="K30" s="170">
        <v>6500</v>
      </c>
      <c r="L30" s="172">
        <v>1625</v>
      </c>
      <c r="M30" s="10">
        <v>0</v>
      </c>
      <c r="N30" s="117">
        <v>1785</v>
      </c>
      <c r="O30" s="45">
        <v>0</v>
      </c>
      <c r="P30" s="160">
        <f>N30/L30*100</f>
        <v>109.84615384615384</v>
      </c>
      <c r="Q30" s="46"/>
    </row>
    <row r="31" spans="1:18" ht="57" customHeight="1" thickBot="1" x14ac:dyDescent="0.3">
      <c r="A31" s="176"/>
      <c r="B31" s="179"/>
      <c r="C31" s="167"/>
      <c r="D31" s="167">
        <v>3.3</v>
      </c>
      <c r="E31" s="167" t="s">
        <v>21</v>
      </c>
      <c r="F31" s="169"/>
      <c r="G31" s="41" t="s">
        <v>43</v>
      </c>
      <c r="H31" s="35">
        <v>8501488</v>
      </c>
      <c r="I31" s="9">
        <v>-3948826.36</v>
      </c>
      <c r="J31" s="9">
        <f t="shared" si="1"/>
        <v>4552661.6400000006</v>
      </c>
      <c r="K31" s="171"/>
      <c r="L31" s="173"/>
      <c r="M31" s="10">
        <v>0</v>
      </c>
      <c r="N31" s="118"/>
      <c r="O31" s="12">
        <v>0</v>
      </c>
      <c r="P31" s="161"/>
      <c r="Q31" s="46"/>
    </row>
    <row r="32" spans="1:18" ht="30" customHeight="1" thickBot="1" x14ac:dyDescent="0.3">
      <c r="A32" s="152" t="s">
        <v>45</v>
      </c>
      <c r="B32" s="153"/>
      <c r="C32" s="153"/>
      <c r="D32" s="153"/>
      <c r="E32" s="153"/>
      <c r="F32" s="153"/>
      <c r="G32" s="154"/>
      <c r="H32" s="104">
        <f>SUM(H33:H35)</f>
        <v>70588060</v>
      </c>
      <c r="I32" s="104">
        <f>SUM(I33:I35)</f>
        <v>-57530212.229999997</v>
      </c>
      <c r="J32" s="104">
        <f>SUM(J33:J35)</f>
        <v>13057847.770000003</v>
      </c>
      <c r="K32" s="105">
        <f>K33+K35</f>
        <v>1525</v>
      </c>
      <c r="L32" s="106">
        <f>L33+L35</f>
        <v>387</v>
      </c>
      <c r="M32" s="107">
        <f>M33+M34+M35</f>
        <v>30834</v>
      </c>
      <c r="N32" s="108"/>
      <c r="O32" s="109">
        <f>O33+O34</f>
        <v>2897577.33</v>
      </c>
      <c r="P32" s="108">
        <f>N32/L32*100</f>
        <v>0</v>
      </c>
      <c r="Q32" s="108"/>
    </row>
    <row r="33" spans="1:17" ht="74.25" customHeight="1" thickBot="1" x14ac:dyDescent="0.3">
      <c r="A33" s="177">
        <v>6814</v>
      </c>
      <c r="B33" s="179" t="s">
        <v>46</v>
      </c>
      <c r="C33" s="181">
        <v>2</v>
      </c>
      <c r="D33" s="182">
        <v>2.2999999999999998</v>
      </c>
      <c r="E33" s="184" t="s">
        <v>22</v>
      </c>
      <c r="F33" s="168" t="s">
        <v>65</v>
      </c>
      <c r="G33" s="47" t="s">
        <v>48</v>
      </c>
      <c r="H33" s="35">
        <v>69138060</v>
      </c>
      <c r="I33" s="9">
        <v>-56400212.229999997</v>
      </c>
      <c r="J33" s="35">
        <f>H33+I33</f>
        <v>12737847.770000003</v>
      </c>
      <c r="K33" s="170">
        <v>300</v>
      </c>
      <c r="L33" s="172">
        <v>75</v>
      </c>
      <c r="M33" s="10">
        <v>0</v>
      </c>
      <c r="N33" s="11">
        <v>410</v>
      </c>
      <c r="O33" s="12">
        <v>2897577.33</v>
      </c>
      <c r="P33" s="11"/>
      <c r="Q33" s="174"/>
    </row>
    <row r="34" spans="1:17" ht="66.75" customHeight="1" thickBot="1" x14ac:dyDescent="0.3">
      <c r="A34" s="178"/>
      <c r="B34" s="180"/>
      <c r="C34" s="165"/>
      <c r="D34" s="183"/>
      <c r="E34" s="185"/>
      <c r="F34" s="169"/>
      <c r="G34" s="48" t="s">
        <v>49</v>
      </c>
      <c r="H34" s="35">
        <v>655000</v>
      </c>
      <c r="I34" s="10">
        <v>-655000</v>
      </c>
      <c r="J34" s="35">
        <f t="shared" ref="J34:J35" si="2">H34+I34</f>
        <v>0</v>
      </c>
      <c r="K34" s="171"/>
      <c r="L34" s="173"/>
      <c r="M34" s="10">
        <v>0</v>
      </c>
      <c r="N34" s="10">
        <v>0</v>
      </c>
      <c r="O34" s="49"/>
      <c r="P34" s="10"/>
      <c r="Q34" s="175"/>
    </row>
    <row r="35" spans="1:17" ht="77.25" customHeight="1" thickBot="1" x14ac:dyDescent="0.3">
      <c r="A35" s="103">
        <v>6813</v>
      </c>
      <c r="B35" s="50" t="s">
        <v>47</v>
      </c>
      <c r="C35" s="19">
        <v>2</v>
      </c>
      <c r="D35" s="20">
        <v>2.2999999999999998</v>
      </c>
      <c r="E35" s="21" t="s">
        <v>22</v>
      </c>
      <c r="F35" s="30" t="s">
        <v>44</v>
      </c>
      <c r="G35" s="28" t="s">
        <v>50</v>
      </c>
      <c r="H35" s="35">
        <v>795000</v>
      </c>
      <c r="I35" s="10">
        <v>-475000</v>
      </c>
      <c r="J35" s="35">
        <f t="shared" si="2"/>
        <v>320000</v>
      </c>
      <c r="K35" s="43">
        <v>1225</v>
      </c>
      <c r="L35" s="31">
        <v>312</v>
      </c>
      <c r="M35" s="10">
        <v>30834</v>
      </c>
      <c r="N35" s="10">
        <v>784</v>
      </c>
      <c r="O35" s="49">
        <v>0</v>
      </c>
      <c r="P35" s="10">
        <f>N35/L35*100</f>
        <v>251.28205128205127</v>
      </c>
      <c r="Q35" s="10">
        <f t="shared" ref="Q35:Q42" si="3">O35/M35*100</f>
        <v>0</v>
      </c>
    </row>
    <row r="36" spans="1:17" ht="26.25" customHeight="1" thickBot="1" x14ac:dyDescent="0.3">
      <c r="A36" s="190" t="s">
        <v>91</v>
      </c>
      <c r="B36" s="191"/>
      <c r="C36" s="191"/>
      <c r="D36" s="191"/>
      <c r="E36" s="191"/>
      <c r="F36" s="191"/>
      <c r="G36" s="192"/>
      <c r="H36" s="104">
        <f t="shared" ref="H36:O36" si="4">H37+H42+H52</f>
        <v>482600000</v>
      </c>
      <c r="I36" s="104">
        <f t="shared" si="4"/>
        <v>0</v>
      </c>
      <c r="J36" s="104">
        <f t="shared" si="4"/>
        <v>482600000</v>
      </c>
      <c r="K36" s="104">
        <f t="shared" si="4"/>
        <v>66058</v>
      </c>
      <c r="L36" s="104">
        <f t="shared" si="4"/>
        <v>18190</v>
      </c>
      <c r="M36" s="104">
        <f t="shared" si="4"/>
        <v>146159600.01000002</v>
      </c>
      <c r="N36" s="104">
        <f t="shared" si="4"/>
        <v>15830</v>
      </c>
      <c r="O36" s="104">
        <f t="shared" si="4"/>
        <v>92936030.25</v>
      </c>
      <c r="P36" s="104">
        <f>N36/L36*100</f>
        <v>87.025838372732267</v>
      </c>
      <c r="Q36" s="110">
        <f t="shared" si="3"/>
        <v>63.585306913566718</v>
      </c>
    </row>
    <row r="37" spans="1:17" ht="31.5" customHeight="1" thickBot="1" x14ac:dyDescent="0.3">
      <c r="A37" s="111"/>
      <c r="B37" s="112"/>
      <c r="C37" s="112"/>
      <c r="D37" s="112"/>
      <c r="E37" s="112"/>
      <c r="F37" s="112"/>
      <c r="G37" s="113"/>
      <c r="H37" s="104">
        <f t="shared" ref="H37:P37" si="5">SUM(H38:H41)</f>
        <v>261410616</v>
      </c>
      <c r="I37" s="104">
        <f t="shared" si="5"/>
        <v>2847231.74</v>
      </c>
      <c r="J37" s="104">
        <f t="shared" si="5"/>
        <v>264257847.73999998</v>
      </c>
      <c r="K37" s="104">
        <f t="shared" si="5"/>
        <v>2585</v>
      </c>
      <c r="L37" s="104">
        <f t="shared" si="5"/>
        <v>879</v>
      </c>
      <c r="M37" s="104">
        <f>M38+M39+M40+M41</f>
        <v>90252402.88000001</v>
      </c>
      <c r="N37" s="104">
        <f>N38+N40+N41</f>
        <v>772</v>
      </c>
      <c r="O37" s="104">
        <f>O38+O39+O40+O41</f>
        <v>33970553.649999999</v>
      </c>
      <c r="P37" s="104">
        <f t="shared" si="5"/>
        <v>474.11234177215192</v>
      </c>
      <c r="Q37" s="114">
        <f t="shared" si="3"/>
        <v>37.639500518526241</v>
      </c>
    </row>
    <row r="38" spans="1:17" s="2" customFormat="1" ht="81.75" customHeight="1" thickBot="1" x14ac:dyDescent="0.3">
      <c r="A38" s="142" t="s">
        <v>81</v>
      </c>
      <c r="B38" s="144" t="s">
        <v>73</v>
      </c>
      <c r="C38" s="193">
        <v>3</v>
      </c>
      <c r="D38" s="196">
        <v>3.4</v>
      </c>
      <c r="E38" s="199" t="s">
        <v>20</v>
      </c>
      <c r="F38" s="202" t="s">
        <v>26</v>
      </c>
      <c r="G38" s="28" t="s">
        <v>51</v>
      </c>
      <c r="H38" s="35">
        <v>209764322</v>
      </c>
      <c r="I38" s="9">
        <v>-4139575.4</v>
      </c>
      <c r="J38" s="35">
        <f>H38+I38</f>
        <v>205624746.59999999</v>
      </c>
      <c r="K38" s="117">
        <v>2160</v>
      </c>
      <c r="L38" s="117">
        <v>800</v>
      </c>
      <c r="M38" s="10">
        <v>75458814.010000005</v>
      </c>
      <c r="N38" s="117">
        <v>441</v>
      </c>
      <c r="O38" s="12">
        <v>24492722.5</v>
      </c>
      <c r="P38" s="117">
        <f>N38/L38*100</f>
        <v>55.125</v>
      </c>
      <c r="Q38" s="174">
        <v>37.79</v>
      </c>
    </row>
    <row r="39" spans="1:17" s="2" customFormat="1" ht="104.25" customHeight="1" thickBot="1" x14ac:dyDescent="0.3">
      <c r="A39" s="176"/>
      <c r="B39" s="149"/>
      <c r="C39" s="194"/>
      <c r="D39" s="197"/>
      <c r="E39" s="200"/>
      <c r="F39" s="203"/>
      <c r="G39" s="28" t="s">
        <v>74</v>
      </c>
      <c r="H39" s="35">
        <v>3025000</v>
      </c>
      <c r="I39" s="10"/>
      <c r="J39" s="35">
        <f t="shared" ref="J39:J41" si="6">H39+I39</f>
        <v>3025000</v>
      </c>
      <c r="K39" s="118"/>
      <c r="L39" s="118"/>
      <c r="M39" s="10">
        <v>756250</v>
      </c>
      <c r="N39" s="118"/>
      <c r="O39" s="12">
        <v>213422.02000000002</v>
      </c>
      <c r="P39" s="118"/>
      <c r="Q39" s="211"/>
    </row>
    <row r="40" spans="1:17" s="2" customFormat="1" ht="57" customHeight="1" thickBot="1" x14ac:dyDescent="0.3">
      <c r="A40" s="143"/>
      <c r="B40" s="145"/>
      <c r="C40" s="195"/>
      <c r="D40" s="198"/>
      <c r="E40" s="201"/>
      <c r="F40" s="204"/>
      <c r="G40" s="28" t="s">
        <v>72</v>
      </c>
      <c r="H40" s="35">
        <v>26662538</v>
      </c>
      <c r="I40" s="9">
        <v>2092521.41</v>
      </c>
      <c r="J40" s="35">
        <f>H40+I40</f>
        <v>28755059.41</v>
      </c>
      <c r="K40" s="51">
        <v>180</v>
      </c>
      <c r="L40" s="51"/>
      <c r="M40" s="10">
        <v>6665634.5</v>
      </c>
      <c r="N40" s="16">
        <v>0</v>
      </c>
      <c r="O40" s="12">
        <v>6606278.5099999998</v>
      </c>
      <c r="P40" s="22">
        <v>0</v>
      </c>
      <c r="Q40" s="175"/>
    </row>
    <row r="41" spans="1:17" ht="75" customHeight="1" thickBot="1" x14ac:dyDescent="0.3">
      <c r="A41" s="115" t="s">
        <v>83</v>
      </c>
      <c r="B41" s="52" t="s">
        <v>76</v>
      </c>
      <c r="C41" s="23">
        <v>3</v>
      </c>
      <c r="D41" s="24">
        <v>3.4</v>
      </c>
      <c r="E41" s="25" t="s">
        <v>20</v>
      </c>
      <c r="F41" s="53"/>
      <c r="G41" s="28" t="s">
        <v>75</v>
      </c>
      <c r="H41" s="35">
        <v>21958756</v>
      </c>
      <c r="I41" s="9">
        <v>4894285.7300000004</v>
      </c>
      <c r="J41" s="35">
        <f t="shared" si="6"/>
        <v>26853041.73</v>
      </c>
      <c r="K41" s="54">
        <v>245</v>
      </c>
      <c r="L41" s="54">
        <v>79</v>
      </c>
      <c r="M41" s="10">
        <v>7371704.3700000001</v>
      </c>
      <c r="N41" s="26">
        <v>331</v>
      </c>
      <c r="O41" s="12">
        <v>2658130.62</v>
      </c>
      <c r="P41" s="55">
        <f>N41/L41*100</f>
        <v>418.98734177215192</v>
      </c>
      <c r="Q41" s="56">
        <f t="shared" si="3"/>
        <v>36.058562397287233</v>
      </c>
    </row>
    <row r="42" spans="1:17" ht="25.5" customHeight="1" thickBot="1" x14ac:dyDescent="0.3">
      <c r="A42" s="152"/>
      <c r="B42" s="153"/>
      <c r="C42" s="153"/>
      <c r="D42" s="153"/>
      <c r="E42" s="153"/>
      <c r="F42" s="153"/>
      <c r="G42" s="154"/>
      <c r="H42" s="104">
        <f t="shared" ref="H42:P42" si="7">SUM(H43:H51)</f>
        <v>166009656</v>
      </c>
      <c r="I42" s="104">
        <f t="shared" si="7"/>
        <v>-12117547.92</v>
      </c>
      <c r="J42" s="104">
        <f t="shared" si="7"/>
        <v>153892108.08000001</v>
      </c>
      <c r="K42" s="104">
        <f t="shared" si="7"/>
        <v>63471</v>
      </c>
      <c r="L42" s="104">
        <f t="shared" si="7"/>
        <v>17310</v>
      </c>
      <c r="M42" s="104">
        <f t="shared" si="7"/>
        <v>38613166.039999999</v>
      </c>
      <c r="N42" s="104">
        <f t="shared" si="7"/>
        <v>15058</v>
      </c>
      <c r="O42" s="104">
        <f t="shared" si="7"/>
        <v>49897532.18</v>
      </c>
      <c r="P42" s="104">
        <f t="shared" si="7"/>
        <v>86.990179087232804</v>
      </c>
      <c r="Q42" s="114">
        <f t="shared" si="3"/>
        <v>129.22414113442639</v>
      </c>
    </row>
    <row r="43" spans="1:17" ht="51.75" customHeight="1" thickBot="1" x14ac:dyDescent="0.3">
      <c r="A43" s="142" t="s">
        <v>84</v>
      </c>
      <c r="B43" s="144" t="s">
        <v>77</v>
      </c>
      <c r="C43" s="181">
        <v>3</v>
      </c>
      <c r="D43" s="182">
        <v>3.4</v>
      </c>
      <c r="E43" s="184" t="s">
        <v>20</v>
      </c>
      <c r="F43" s="202" t="s">
        <v>66</v>
      </c>
      <c r="G43" s="144" t="s">
        <v>52</v>
      </c>
      <c r="H43" s="212">
        <v>107116706</v>
      </c>
      <c r="I43" s="9">
        <v>-9774463.4900000002</v>
      </c>
      <c r="J43" s="212">
        <f>H43+I43</f>
        <v>97342242.510000005</v>
      </c>
      <c r="K43" s="172">
        <v>63471</v>
      </c>
      <c r="L43" s="117">
        <v>17310</v>
      </c>
      <c r="M43" s="10">
        <v>26779176.5</v>
      </c>
      <c r="N43" s="117">
        <v>15058</v>
      </c>
      <c r="O43" s="12">
        <v>14542234.880000003</v>
      </c>
      <c r="P43" s="117">
        <f>N43/L43*100</f>
        <v>86.990179087232804</v>
      </c>
      <c r="Q43" s="174">
        <v>129.22</v>
      </c>
    </row>
    <row r="44" spans="1:17" ht="12.75" hidden="1" customHeight="1" thickBot="1" x14ac:dyDescent="0.3">
      <c r="A44" s="176"/>
      <c r="B44" s="149"/>
      <c r="C44" s="164"/>
      <c r="D44" s="205"/>
      <c r="E44" s="206"/>
      <c r="F44" s="203"/>
      <c r="G44" s="149"/>
      <c r="H44" s="213"/>
      <c r="I44" s="10"/>
      <c r="J44" s="213"/>
      <c r="K44" s="215"/>
      <c r="L44" s="216"/>
      <c r="M44" s="10"/>
      <c r="N44" s="216"/>
      <c r="O44" s="9"/>
      <c r="P44" s="216"/>
      <c r="Q44" s="211"/>
    </row>
    <row r="45" spans="1:17" ht="9" hidden="1" customHeight="1" x14ac:dyDescent="0.25">
      <c r="A45" s="176"/>
      <c r="B45" s="149"/>
      <c r="C45" s="164"/>
      <c r="D45" s="205"/>
      <c r="E45" s="206"/>
      <c r="F45" s="203"/>
      <c r="G45" s="149"/>
      <c r="H45" s="213"/>
      <c r="I45" s="10"/>
      <c r="J45" s="213"/>
      <c r="K45" s="215"/>
      <c r="L45" s="216"/>
      <c r="M45" s="10"/>
      <c r="N45" s="216"/>
      <c r="O45" s="9"/>
      <c r="P45" s="216"/>
      <c r="Q45" s="211"/>
    </row>
    <row r="46" spans="1:17" ht="56.25" hidden="1" customHeight="1" x14ac:dyDescent="0.25">
      <c r="A46" s="176"/>
      <c r="B46" s="149"/>
      <c r="C46" s="164"/>
      <c r="D46" s="205"/>
      <c r="E46" s="206"/>
      <c r="F46" s="203"/>
      <c r="G46" s="149"/>
      <c r="H46" s="213"/>
      <c r="I46" s="10"/>
      <c r="J46" s="213"/>
      <c r="K46" s="215"/>
      <c r="L46" s="216"/>
      <c r="M46" s="10"/>
      <c r="N46" s="216"/>
      <c r="O46" s="9"/>
      <c r="P46" s="216"/>
      <c r="Q46" s="211"/>
    </row>
    <row r="47" spans="1:17" ht="3" hidden="1" customHeight="1" thickBot="1" x14ac:dyDescent="0.3">
      <c r="A47" s="176"/>
      <c r="B47" s="149"/>
      <c r="C47" s="164"/>
      <c r="D47" s="205"/>
      <c r="E47" s="206"/>
      <c r="F47" s="203"/>
      <c r="G47" s="145"/>
      <c r="H47" s="214"/>
      <c r="I47" s="10"/>
      <c r="J47" s="214"/>
      <c r="K47" s="215"/>
      <c r="L47" s="216"/>
      <c r="M47" s="10"/>
      <c r="N47" s="216"/>
      <c r="O47" s="9"/>
      <c r="P47" s="216"/>
      <c r="Q47" s="211"/>
    </row>
    <row r="48" spans="1:17" ht="59.25" customHeight="1" thickBot="1" x14ac:dyDescent="0.3">
      <c r="A48" s="176"/>
      <c r="B48" s="149"/>
      <c r="C48" s="164"/>
      <c r="D48" s="205"/>
      <c r="E48" s="206"/>
      <c r="F48" s="203"/>
      <c r="G48" s="28" t="s">
        <v>53</v>
      </c>
      <c r="H48" s="57">
        <v>7184790</v>
      </c>
      <c r="I48" s="9">
        <v>-735450</v>
      </c>
      <c r="J48" s="57">
        <f>H48+I48</f>
        <v>6449340</v>
      </c>
      <c r="K48" s="215"/>
      <c r="L48" s="216"/>
      <c r="M48" s="10">
        <v>1796197.5</v>
      </c>
      <c r="N48" s="216"/>
      <c r="O48" s="12">
        <v>387374.4</v>
      </c>
      <c r="P48" s="216"/>
      <c r="Q48" s="211"/>
    </row>
    <row r="49" spans="1:19" ht="78" customHeight="1" thickBot="1" x14ac:dyDescent="0.3">
      <c r="A49" s="176"/>
      <c r="B49" s="149"/>
      <c r="C49" s="164"/>
      <c r="D49" s="205"/>
      <c r="E49" s="206"/>
      <c r="F49" s="203"/>
      <c r="G49" s="52" t="s">
        <v>78</v>
      </c>
      <c r="H49" s="58">
        <v>7489676</v>
      </c>
      <c r="I49" s="9">
        <v>-863622.43</v>
      </c>
      <c r="J49" s="58">
        <f>H49+I49</f>
        <v>6626053.5700000003</v>
      </c>
      <c r="K49" s="215"/>
      <c r="L49" s="216"/>
      <c r="M49" s="10">
        <v>1872419</v>
      </c>
      <c r="N49" s="216"/>
      <c r="O49" s="12">
        <v>55455.079999999842</v>
      </c>
      <c r="P49" s="216"/>
      <c r="Q49" s="211"/>
      <c r="S49" s="3"/>
    </row>
    <row r="50" spans="1:19" ht="78" customHeight="1" thickBot="1" x14ac:dyDescent="0.3">
      <c r="A50" s="176"/>
      <c r="B50" s="149"/>
      <c r="C50" s="164"/>
      <c r="D50" s="205"/>
      <c r="E50" s="206"/>
      <c r="F50" s="203"/>
      <c r="G50" s="52" t="s">
        <v>79</v>
      </c>
      <c r="H50" s="58">
        <v>43886824</v>
      </c>
      <c r="I50" s="9">
        <v>-744012</v>
      </c>
      <c r="J50" s="58">
        <f>H50+I50</f>
        <v>43142812</v>
      </c>
      <c r="K50" s="215"/>
      <c r="L50" s="216"/>
      <c r="M50" s="10">
        <v>8082458.04</v>
      </c>
      <c r="N50" s="216"/>
      <c r="O50" s="12">
        <v>34892249</v>
      </c>
      <c r="P50" s="216"/>
      <c r="Q50" s="211"/>
    </row>
    <row r="51" spans="1:19" ht="62.25" customHeight="1" thickBot="1" x14ac:dyDescent="0.3">
      <c r="A51" s="143"/>
      <c r="B51" s="145"/>
      <c r="C51" s="165"/>
      <c r="D51" s="183"/>
      <c r="E51" s="185"/>
      <c r="F51" s="204"/>
      <c r="G51" s="52" t="s">
        <v>80</v>
      </c>
      <c r="H51" s="58">
        <v>331660</v>
      </c>
      <c r="I51" s="73"/>
      <c r="J51" s="58">
        <v>331660</v>
      </c>
      <c r="K51" s="173"/>
      <c r="L51" s="118"/>
      <c r="M51" s="10">
        <v>82915</v>
      </c>
      <c r="N51" s="118"/>
      <c r="O51" s="12">
        <v>20218.82</v>
      </c>
      <c r="P51" s="118"/>
      <c r="Q51" s="175"/>
    </row>
    <row r="52" spans="1:19" ht="33.75" customHeight="1" thickBot="1" x14ac:dyDescent="0.3">
      <c r="A52" s="152"/>
      <c r="B52" s="153"/>
      <c r="C52" s="153"/>
      <c r="D52" s="153"/>
      <c r="E52" s="153"/>
      <c r="F52" s="153"/>
      <c r="G52" s="154"/>
      <c r="H52" s="104">
        <f t="shared" ref="H52:Q52" si="8">H53</f>
        <v>55179728</v>
      </c>
      <c r="I52" s="104">
        <f t="shared" si="8"/>
        <v>9270316.1799999997</v>
      </c>
      <c r="J52" s="104">
        <f t="shared" si="8"/>
        <v>64450044.18</v>
      </c>
      <c r="K52" s="106">
        <f t="shared" si="8"/>
        <v>2</v>
      </c>
      <c r="L52" s="106">
        <f t="shared" si="8"/>
        <v>1</v>
      </c>
      <c r="M52" s="104">
        <f t="shared" si="8"/>
        <v>17294031.09</v>
      </c>
      <c r="N52" s="104"/>
      <c r="O52" s="104">
        <f t="shared" si="8"/>
        <v>9067944.4199999999</v>
      </c>
      <c r="P52" s="104">
        <f t="shared" si="8"/>
        <v>0</v>
      </c>
      <c r="Q52" s="116">
        <f t="shared" si="8"/>
        <v>52.433954656432846</v>
      </c>
    </row>
    <row r="53" spans="1:19" ht="89.25" customHeight="1" thickBot="1" x14ac:dyDescent="0.3">
      <c r="A53" s="103" t="s">
        <v>54</v>
      </c>
      <c r="B53" s="52" t="s">
        <v>55</v>
      </c>
      <c r="C53" s="18">
        <v>3</v>
      </c>
      <c r="D53" s="18">
        <v>3.4</v>
      </c>
      <c r="E53" s="18" t="s">
        <v>20</v>
      </c>
      <c r="F53" s="30" t="s">
        <v>58</v>
      </c>
      <c r="G53" s="28" t="s">
        <v>56</v>
      </c>
      <c r="H53" s="35">
        <v>55179728</v>
      </c>
      <c r="I53" s="10">
        <v>9270316.1799999997</v>
      </c>
      <c r="J53" s="35">
        <f>H53+I53</f>
        <v>64450044.18</v>
      </c>
      <c r="K53" s="31">
        <v>2</v>
      </c>
      <c r="L53" s="31">
        <v>1</v>
      </c>
      <c r="M53" s="10">
        <v>17294031.09</v>
      </c>
      <c r="N53" s="26">
        <v>0</v>
      </c>
      <c r="O53" s="12">
        <v>9067944.4199999999</v>
      </c>
      <c r="P53" s="26">
        <v>0</v>
      </c>
      <c r="Q53" s="56">
        <f>O53/M53*100</f>
        <v>52.433954656432846</v>
      </c>
    </row>
    <row r="54" spans="1:19" ht="25.5" customHeight="1" thickBot="1" x14ac:dyDescent="0.3">
      <c r="A54" s="152"/>
      <c r="B54" s="153" t="s">
        <v>57</v>
      </c>
      <c r="C54" s="153"/>
      <c r="D54" s="153"/>
      <c r="E54" s="153"/>
      <c r="F54" s="153"/>
      <c r="G54" s="154"/>
      <c r="H54" s="104">
        <f t="shared" ref="H54:O54" si="9">H36+H32+H21</f>
        <v>878574766</v>
      </c>
      <c r="I54" s="104">
        <f t="shared" si="9"/>
        <v>34403452.770000003</v>
      </c>
      <c r="J54" s="104">
        <f t="shared" si="9"/>
        <v>912978218.76999998</v>
      </c>
      <c r="K54" s="104">
        <f t="shared" si="9"/>
        <v>145626</v>
      </c>
      <c r="L54" s="104">
        <f t="shared" si="9"/>
        <v>38092</v>
      </c>
      <c r="M54" s="104">
        <f t="shared" si="9"/>
        <v>263681206.42000002</v>
      </c>
      <c r="N54" s="104">
        <f t="shared" si="9"/>
        <v>30933</v>
      </c>
      <c r="O54" s="104">
        <f t="shared" si="9"/>
        <v>190988270.43000001</v>
      </c>
      <c r="P54" s="104">
        <f>N54/L54*100</f>
        <v>81.206027512338551</v>
      </c>
      <c r="Q54" s="104">
        <f>O54/M54*100</f>
        <v>72.43150659959727</v>
      </c>
    </row>
    <row r="55" spans="1:19" ht="45.75" customHeight="1" x14ac:dyDescent="0.25">
      <c r="A55" s="74"/>
      <c r="B55" s="207" t="s">
        <v>85</v>
      </c>
      <c r="C55" s="208"/>
      <c r="D55" s="208"/>
      <c r="E55" s="208"/>
      <c r="F55" s="208"/>
      <c r="G55" s="208"/>
      <c r="H55" s="208"/>
      <c r="I55" s="208"/>
      <c r="J55" s="208"/>
      <c r="K55" s="208"/>
      <c r="L55" s="208"/>
      <c r="M55" s="208"/>
      <c r="N55" s="208"/>
      <c r="O55" s="208"/>
      <c r="P55" s="208"/>
      <c r="Q55" s="209"/>
    </row>
    <row r="56" spans="1:19" ht="16.5" thickBot="1" x14ac:dyDescent="0.3">
      <c r="A56" s="75"/>
      <c r="B56" s="76"/>
      <c r="C56" s="76"/>
      <c r="D56" s="76"/>
      <c r="E56" s="76"/>
      <c r="F56" s="76"/>
      <c r="G56" s="76"/>
      <c r="H56" s="76"/>
      <c r="I56" s="76"/>
      <c r="J56" s="77"/>
      <c r="K56" s="78"/>
      <c r="L56" s="78"/>
      <c r="M56" s="76"/>
      <c r="N56" s="76"/>
      <c r="O56" s="76"/>
      <c r="P56" s="76"/>
      <c r="Q56" s="79"/>
    </row>
    <row r="57" spans="1:19" x14ac:dyDescent="0.25">
      <c r="A57" s="80"/>
      <c r="B57" s="81"/>
      <c r="C57" s="81"/>
      <c r="D57" s="81"/>
      <c r="E57" s="81"/>
      <c r="F57" s="81"/>
      <c r="G57" s="81"/>
      <c r="H57" s="81"/>
      <c r="I57" s="81"/>
      <c r="J57" s="81"/>
      <c r="K57" s="82"/>
      <c r="L57" s="82"/>
      <c r="M57" s="82"/>
      <c r="N57" s="82"/>
      <c r="O57" s="82"/>
      <c r="P57" s="81"/>
      <c r="Q57" s="83"/>
    </row>
    <row r="58" spans="1:19" x14ac:dyDescent="0.25">
      <c r="A58" s="84"/>
      <c r="B58" s="84"/>
      <c r="C58" s="84"/>
      <c r="D58" s="84"/>
      <c r="E58" s="84"/>
      <c r="F58" s="82"/>
      <c r="G58" s="218"/>
      <c r="H58" s="218"/>
      <c r="I58" s="218"/>
      <c r="J58" s="27"/>
      <c r="K58" s="82"/>
      <c r="L58" s="82"/>
      <c r="M58" s="82"/>
      <c r="N58" s="82"/>
      <c r="O58" s="82"/>
      <c r="P58" s="84"/>
      <c r="Q58" s="84"/>
    </row>
    <row r="59" spans="1:19" x14ac:dyDescent="0.25">
      <c r="A59" s="84"/>
      <c r="B59" s="84"/>
      <c r="C59" s="84"/>
      <c r="D59" s="84"/>
      <c r="E59" s="84"/>
      <c r="F59" s="82"/>
      <c r="G59" s="217"/>
      <c r="H59" s="217"/>
      <c r="I59" s="217"/>
      <c r="J59" s="27"/>
      <c r="K59" s="84"/>
      <c r="L59" s="82"/>
      <c r="M59" s="82"/>
      <c r="N59" s="82"/>
      <c r="O59" s="82"/>
      <c r="P59" s="82"/>
      <c r="Q59" s="82"/>
    </row>
    <row r="60" spans="1:19" x14ac:dyDescent="0.25">
      <c r="A60" s="84"/>
      <c r="B60" s="84"/>
      <c r="C60" s="84"/>
      <c r="D60" s="84"/>
      <c r="E60" s="84"/>
      <c r="F60" s="82"/>
      <c r="G60" s="217"/>
      <c r="H60" s="217"/>
      <c r="I60" s="217"/>
      <c r="J60" s="217"/>
      <c r="K60" s="82"/>
      <c r="L60" s="210"/>
      <c r="M60" s="210"/>
      <c r="N60" s="82"/>
      <c r="O60" s="82"/>
      <c r="P60" s="82"/>
      <c r="Q60" s="82"/>
    </row>
    <row r="61" spans="1:19" x14ac:dyDescent="0.25">
      <c r="B61" s="86"/>
      <c r="C61" s="86"/>
      <c r="D61" s="86"/>
      <c r="E61" s="87"/>
      <c r="F61" s="87"/>
      <c r="G61" s="87"/>
      <c r="H61" s="88"/>
      <c r="I61" s="88"/>
      <c r="J61" s="88"/>
      <c r="K61" s="88"/>
      <c r="L61" s="88"/>
      <c r="M61" s="89"/>
      <c r="N61" s="89"/>
      <c r="O61" s="89"/>
      <c r="P61" s="89"/>
      <c r="Q61" s="89"/>
    </row>
    <row r="62" spans="1:19" x14ac:dyDescent="0.25">
      <c r="B62" s="86"/>
      <c r="C62" s="86"/>
      <c r="D62" s="86"/>
      <c r="E62" s="87"/>
      <c r="F62" s="87"/>
      <c r="G62" s="87"/>
      <c r="H62" s="90"/>
      <c r="I62" s="90"/>
      <c r="J62" s="90"/>
      <c r="K62" s="88"/>
      <c r="L62" s="88"/>
      <c r="M62" s="89"/>
      <c r="N62" s="89"/>
      <c r="O62" s="89"/>
      <c r="P62" s="89"/>
      <c r="Q62" s="89"/>
    </row>
    <row r="63" spans="1:19" x14ac:dyDescent="0.25">
      <c r="B63" s="87"/>
      <c r="C63" s="87"/>
      <c r="D63" s="87"/>
      <c r="E63" s="87"/>
      <c r="F63" s="89"/>
      <c r="G63" s="89"/>
      <c r="H63" s="89"/>
      <c r="I63" s="89"/>
      <c r="J63" s="89"/>
      <c r="K63" s="88"/>
      <c r="L63" s="88"/>
      <c r="M63" s="89"/>
      <c r="N63" s="89"/>
      <c r="O63" s="89"/>
      <c r="P63" s="89"/>
      <c r="Q63" s="89"/>
    </row>
    <row r="64" spans="1:19" x14ac:dyDescent="0.25">
      <c r="B64" s="91"/>
      <c r="C64" s="91"/>
      <c r="D64" s="91"/>
      <c r="E64" s="91"/>
      <c r="F64" s="92"/>
      <c r="G64" s="92"/>
      <c r="H64" s="92"/>
      <c r="I64" s="92"/>
      <c r="J64" s="92"/>
      <c r="K64" s="88"/>
      <c r="L64" s="92"/>
      <c r="M64" s="89"/>
      <c r="N64" s="89"/>
      <c r="O64" s="89"/>
      <c r="P64" s="89"/>
      <c r="Q64" s="89"/>
    </row>
    <row r="65" spans="6:17" x14ac:dyDescent="0.25">
      <c r="F65" s="88"/>
      <c r="G65" s="88"/>
      <c r="H65" s="88"/>
      <c r="I65" s="92"/>
      <c r="J65" s="88"/>
      <c r="K65" s="88"/>
      <c r="L65" s="92"/>
      <c r="M65" s="89"/>
      <c r="N65" s="89"/>
      <c r="O65" s="89"/>
      <c r="P65" s="89"/>
      <c r="Q65" s="89"/>
    </row>
    <row r="66" spans="6:17" x14ac:dyDescent="0.25">
      <c r="F66" s="88"/>
      <c r="G66" s="88"/>
      <c r="H66" s="88"/>
      <c r="I66" s="92"/>
      <c r="J66" s="88"/>
      <c r="K66" s="88"/>
      <c r="L66" s="92"/>
    </row>
    <row r="67" spans="6:17" x14ac:dyDescent="0.25">
      <c r="F67" s="88"/>
      <c r="G67" s="218"/>
      <c r="H67" s="218"/>
      <c r="I67" s="218"/>
      <c r="J67" s="27"/>
      <c r="K67" s="88"/>
      <c r="L67" s="92"/>
    </row>
    <row r="68" spans="6:17" x14ac:dyDescent="0.25">
      <c r="F68" s="88"/>
      <c r="G68" s="217"/>
      <c r="H68" s="217"/>
      <c r="I68" s="217"/>
      <c r="J68" s="27"/>
      <c r="K68" s="88"/>
      <c r="L68" s="92"/>
    </row>
    <row r="69" spans="6:17" x14ac:dyDescent="0.25">
      <c r="G69" s="217"/>
      <c r="H69" s="217"/>
      <c r="I69" s="217"/>
      <c r="J69" s="217"/>
      <c r="L69" s="92"/>
    </row>
    <row r="70" spans="6:17" x14ac:dyDescent="0.25">
      <c r="L70" s="92"/>
    </row>
    <row r="71" spans="6:17" x14ac:dyDescent="0.25">
      <c r="L71" s="92"/>
    </row>
    <row r="72" spans="6:17" x14ac:dyDescent="0.25">
      <c r="L72" s="92"/>
    </row>
    <row r="73" spans="6:17" x14ac:dyDescent="0.25">
      <c r="L73" s="92"/>
    </row>
    <row r="74" spans="6:17" x14ac:dyDescent="0.25">
      <c r="L74" s="92"/>
    </row>
    <row r="75" spans="6:17" x14ac:dyDescent="0.25">
      <c r="L75" s="92"/>
    </row>
    <row r="76" spans="6:17" x14ac:dyDescent="0.25">
      <c r="L76" s="92"/>
    </row>
    <row r="77" spans="6:17" x14ac:dyDescent="0.25">
      <c r="L77" s="92"/>
    </row>
    <row r="78" spans="6:17" x14ac:dyDescent="0.25">
      <c r="L78" s="92"/>
    </row>
    <row r="79" spans="6:17" x14ac:dyDescent="0.25">
      <c r="L79" s="92"/>
    </row>
    <row r="80" spans="6:17" x14ac:dyDescent="0.25">
      <c r="L80" s="92"/>
    </row>
    <row r="81" spans="12:13" x14ac:dyDescent="0.25">
      <c r="L81" s="92"/>
    </row>
    <row r="82" spans="12:13" x14ac:dyDescent="0.25">
      <c r="L82" s="93"/>
      <c r="M82" s="93"/>
    </row>
    <row r="83" spans="12:13" x14ac:dyDescent="0.25">
      <c r="L83" s="93"/>
    </row>
  </sheetData>
  <mergeCells count="95">
    <mergeCell ref="G69:J69"/>
    <mergeCell ref="G58:I58"/>
    <mergeCell ref="G59:I59"/>
    <mergeCell ref="G60:J60"/>
    <mergeCell ref="G67:I67"/>
    <mergeCell ref="G68:I68"/>
    <mergeCell ref="A54:G54"/>
    <mergeCell ref="B55:Q55"/>
    <mergeCell ref="L60:M60"/>
    <mergeCell ref="Q38:Q40"/>
    <mergeCell ref="Q43:Q51"/>
    <mergeCell ref="H43:H47"/>
    <mergeCell ref="J43:J47"/>
    <mergeCell ref="K43:K51"/>
    <mergeCell ref="L43:L51"/>
    <mergeCell ref="N43:N51"/>
    <mergeCell ref="P43:P51"/>
    <mergeCell ref="A42:G42"/>
    <mergeCell ref="C43:C51"/>
    <mergeCell ref="A52:G52"/>
    <mergeCell ref="K38:K39"/>
    <mergeCell ref="L38:L39"/>
    <mergeCell ref="G43:G47"/>
    <mergeCell ref="A36:G36"/>
    <mergeCell ref="A38:A40"/>
    <mergeCell ref="B38:B40"/>
    <mergeCell ref="C38:C40"/>
    <mergeCell ref="D38:D40"/>
    <mergeCell ref="E38:E40"/>
    <mergeCell ref="F38:F40"/>
    <mergeCell ref="A43:A51"/>
    <mergeCell ref="B43:B51"/>
    <mergeCell ref="D43:D51"/>
    <mergeCell ref="E43:E51"/>
    <mergeCell ref="F43:F51"/>
    <mergeCell ref="Q22:Q23"/>
    <mergeCell ref="A26:A28"/>
    <mergeCell ref="A32:G32"/>
    <mergeCell ref="A33:A34"/>
    <mergeCell ref="B33:B34"/>
    <mergeCell ref="C33:C34"/>
    <mergeCell ref="D33:D34"/>
    <mergeCell ref="E33:E34"/>
    <mergeCell ref="F33:F34"/>
    <mergeCell ref="L33:L34"/>
    <mergeCell ref="Q33:Q34"/>
    <mergeCell ref="K33:K34"/>
    <mergeCell ref="Q26:Q28"/>
    <mergeCell ref="A30:A31"/>
    <mergeCell ref="B30:B31"/>
    <mergeCell ref="C30:C31"/>
    <mergeCell ref="N30:N31"/>
    <mergeCell ref="P30:P31"/>
    <mergeCell ref="B26:B28"/>
    <mergeCell ref="C26:C28"/>
    <mergeCell ref="D26:D28"/>
    <mergeCell ref="E26:E28"/>
    <mergeCell ref="D30:D31"/>
    <mergeCell ref="E30:E31"/>
    <mergeCell ref="F30:F31"/>
    <mergeCell ref="K30:K31"/>
    <mergeCell ref="L30:L31"/>
    <mergeCell ref="F26:F28"/>
    <mergeCell ref="K19:K20"/>
    <mergeCell ref="L19:M19"/>
    <mergeCell ref="B21:G21"/>
    <mergeCell ref="F22:F23"/>
    <mergeCell ref="C19:E19"/>
    <mergeCell ref="F19:F20"/>
    <mergeCell ref="G19:G20"/>
    <mergeCell ref="H19:H20"/>
    <mergeCell ref="I19:I20"/>
    <mergeCell ref="K22:K23"/>
    <mergeCell ref="L22:L23"/>
    <mergeCell ref="B22:B23"/>
    <mergeCell ref="C22:C23"/>
    <mergeCell ref="D22:D23"/>
    <mergeCell ref="E22:E23"/>
    <mergeCell ref="J19:J20"/>
    <mergeCell ref="N38:N39"/>
    <mergeCell ref="P38:P39"/>
    <mergeCell ref="A11:Q11"/>
    <mergeCell ref="A7:Q7"/>
    <mergeCell ref="A8:Q8"/>
    <mergeCell ref="A9:Q9"/>
    <mergeCell ref="A10:Q10"/>
    <mergeCell ref="N19:O19"/>
    <mergeCell ref="A13:Q13"/>
    <mergeCell ref="A18:A20"/>
    <mergeCell ref="B18:K18"/>
    <mergeCell ref="L18:M18"/>
    <mergeCell ref="N18:O18"/>
    <mergeCell ref="P18:Q18"/>
    <mergeCell ref="B19:B20"/>
    <mergeCell ref="A22:A23"/>
  </mergeCells>
  <printOptions horizontalCentered="1"/>
  <pageMargins left="0.19685039370078741" right="0.19685039370078741" top="0.39370078740157483" bottom="0.39370078740157483" header="0" footer="0"/>
  <pageSetup paperSize="5" scale="63" fitToHeight="0" orientation="landscape" r:id="rId1"/>
  <rowBreaks count="2" manualBreakCount="2">
    <brk id="28" max="16" man="1"/>
    <brk id="41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EJEC.FIS. JULIO-SEPT.-2023 </vt:lpstr>
      <vt:lpstr>'EJEC.FIS. JULIO-SEPT.-2023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Emiliano Burgos - Planifiacion</dc:creator>
  <cp:lastModifiedBy>Ada Ysabel Valenzuela Guerrero</cp:lastModifiedBy>
  <cp:lastPrinted>2023-10-24T17:45:07Z</cp:lastPrinted>
  <dcterms:created xsi:type="dcterms:W3CDTF">2022-01-13T15:51:58Z</dcterms:created>
  <dcterms:modified xsi:type="dcterms:W3CDTF">2023-10-24T18:35:07Z</dcterms:modified>
</cp:coreProperties>
</file>